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-210" yWindow="-45" windowWidth="15600" windowHeight="7875" tabRatio="911" firstSheet="24" activeTab="27"/>
  </bookViews>
  <sheets>
    <sheet name="封面" sheetId="1" r:id="rId1"/>
    <sheet name="目录" sheetId="44" r:id="rId2"/>
    <sheet name="全市公共预算收入执行" sheetId="71" r:id="rId3"/>
    <sheet name="全市公共预算支出执行" sheetId="72" r:id="rId4"/>
    <sheet name="市本级公共预算收入执行" sheetId="73" r:id="rId5"/>
    <sheet name="市本级公共预算支出执行" sheetId="74" r:id="rId6"/>
    <sheet name="全市公共收入预算表" sheetId="11" r:id="rId7"/>
    <sheet name="全市公共支出预算" sheetId="47" r:id="rId8"/>
    <sheet name="市本级收入预算表" sheetId="12" r:id="rId9"/>
    <sheet name="市本级一般公共预算税收返还和转移支付表" sheetId="65" r:id="rId10"/>
    <sheet name="市本级支出预算表（功能分类）" sheetId="91" r:id="rId11"/>
    <sheet name="市本级支出预算表（经济分类)" sheetId="56" r:id="rId12"/>
    <sheet name="市本级基本支出预算表（经济分类) " sheetId="88" r:id="rId13"/>
    <sheet name="专项转移支付情况表" sheetId="89" r:id="rId14"/>
    <sheet name="全市政府性基金收入执行" sheetId="75" r:id="rId15"/>
    <sheet name="全市政府性基金支出执行" sheetId="76" r:id="rId16"/>
    <sheet name="本级政府性基金收入执行" sheetId="77" r:id="rId17"/>
    <sheet name="本级政府性基金支出执行" sheetId="78" r:id="rId18"/>
    <sheet name="全市政府性基金收入预算" sheetId="49" r:id="rId19"/>
    <sheet name="全市政府性基金支出预算" sheetId="50" r:id="rId20"/>
    <sheet name="市本级政府性基金收入预算" sheetId="51" r:id="rId21"/>
    <sheet name="市本级政府性基金支出预算 " sheetId="52" r:id="rId22"/>
    <sheet name="政府性基金转移支付预算" sheetId="90" r:id="rId23"/>
    <sheet name="国有资本经营预算收入执行" sheetId="79" r:id="rId24"/>
    <sheet name="国有资本经营预算支出执行" sheetId="93" r:id="rId25"/>
    <sheet name="国有资本经营收入预算" sheetId="60" r:id="rId26"/>
    <sheet name="国有资本经营预算专项转移支付预算" sheetId="92" r:id="rId27"/>
    <sheet name="国有资本经营支出预算" sheetId="67" r:id="rId28"/>
    <sheet name="全市社会保险基金收支执行" sheetId="80" r:id="rId29"/>
    <sheet name="全市社会保险基金收入预算 " sheetId="81" r:id="rId30"/>
    <sheet name="全市社会保险基金支出预算 " sheetId="82" r:id="rId31"/>
    <sheet name="政府性债务余额情况表" sheetId="83" r:id="rId32"/>
    <sheet name="政府一般债务限额和余额情况表" sheetId="85" r:id="rId33"/>
    <sheet name="政府专项债务限额和余额情况表" sheetId="86" r:id="rId34"/>
  </sheets>
  <definedNames>
    <definedName name="_xlnm._FilterDatabase" localSheetId="30" hidden="1">'全市社会保险基金支出预算 '!$A$2:$B$11</definedName>
    <definedName name="_xlnm._FilterDatabase" localSheetId="10" hidden="1">'市本级支出预算表（功能分类）'!$A$2:$B$3</definedName>
    <definedName name="_xlnm._FilterDatabase" localSheetId="13" hidden="1">专项转移支付情况表!$A$3:$I$115</definedName>
    <definedName name="_xlnm.Print_Area" localSheetId="10">'市本级支出预算表（功能分类）'!$A$1:$C$485</definedName>
    <definedName name="_xlnm.Print_Titles" localSheetId="19">全市政府性基金支出预算!$1:$3</definedName>
    <definedName name="_xlnm.Print_Titles" localSheetId="12">'市本级基本支出预算表（经济分类) '!$2:$3</definedName>
    <definedName name="_xlnm.Print_Titles" localSheetId="21">'市本级政府性基金支出预算 '!$1:$3</definedName>
    <definedName name="_xlnm.Print_Titles" localSheetId="10">'市本级支出预算表（功能分类）'!$3:$3</definedName>
    <definedName name="_xlnm.Print_Titles" localSheetId="11">'市本级支出预算表（经济分类)'!$3:$3</definedName>
    <definedName name="_xlnm.Print_Titles" localSheetId="22">政府性基金转移支付预算!$1:$3</definedName>
    <definedName name="_xlnm.Print_Titles" localSheetId="13">专项转移支付情况表!$3:$3</definedName>
  </definedNames>
  <calcPr calcId="125725" iterate="1" fullPrecision="0"/>
</workbook>
</file>

<file path=xl/calcChain.xml><?xml version="1.0" encoding="utf-8"?>
<calcChain xmlns="http://schemas.openxmlformats.org/spreadsheetml/2006/main">
  <c r="D118" i="91"/>
  <c r="D116"/>
  <c r="D474"/>
  <c r="D472"/>
  <c r="E472" s="1"/>
  <c r="D469"/>
  <c r="D464"/>
  <c r="D459"/>
  <c r="E459" s="1"/>
  <c r="D455"/>
  <c r="E455" s="1"/>
  <c r="D450"/>
  <c r="D447"/>
  <c r="D440"/>
  <c r="E440" s="1"/>
  <c r="D437"/>
  <c r="B437"/>
  <c r="E437" s="1"/>
  <c r="D434"/>
  <c r="E434" s="1"/>
  <c r="D430"/>
  <c r="E430" s="1"/>
  <c r="D426"/>
  <c r="E426" s="1"/>
  <c r="D420"/>
  <c r="D417"/>
  <c r="D414"/>
  <c r="D411"/>
  <c r="D408"/>
  <c r="D406"/>
  <c r="D403"/>
  <c r="E403" s="1"/>
  <c r="D399"/>
  <c r="D396"/>
  <c r="D393"/>
  <c r="D386"/>
  <c r="E386" s="1"/>
  <c r="D383"/>
  <c r="D378"/>
  <c r="D375"/>
  <c r="D373"/>
  <c r="E373" s="1"/>
  <c r="D369"/>
  <c r="D359"/>
  <c r="E359" s="1"/>
  <c r="D354"/>
  <c r="E354" s="1"/>
  <c r="D346"/>
  <c r="E346" s="1"/>
  <c r="D343"/>
  <c r="E343" s="1"/>
  <c r="D341"/>
  <c r="D339"/>
  <c r="D337"/>
  <c r="E337" s="1"/>
  <c r="D329"/>
  <c r="E329" s="1"/>
  <c r="D326"/>
  <c r="E326" s="1"/>
  <c r="D324"/>
  <c r="E324" s="1"/>
  <c r="D320"/>
  <c r="D318"/>
  <c r="E318" s="1"/>
  <c r="D313"/>
  <c r="E313" s="1"/>
  <c r="D310"/>
  <c r="E310" s="1"/>
  <c r="D308"/>
  <c r="D306"/>
  <c r="D303"/>
  <c r="E303" s="1"/>
  <c r="D299"/>
  <c r="E299" s="1"/>
  <c r="D295"/>
  <c r="E295" s="1"/>
  <c r="D293"/>
  <c r="E293" s="1"/>
  <c r="D284"/>
  <c r="D282"/>
  <c r="D279"/>
  <c r="D276"/>
  <c r="E276" s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7"/>
  <c r="E278"/>
  <c r="E279"/>
  <c r="E280"/>
  <c r="E281"/>
  <c r="E282"/>
  <c r="E283"/>
  <c r="E284"/>
  <c r="E285"/>
  <c r="E286"/>
  <c r="E287"/>
  <c r="E288"/>
  <c r="E289"/>
  <c r="E290"/>
  <c r="E291"/>
  <c r="E292"/>
  <c r="E294"/>
  <c r="E296"/>
  <c r="E297"/>
  <c r="E298"/>
  <c r="E300"/>
  <c r="E301"/>
  <c r="E302"/>
  <c r="E304"/>
  <c r="E305"/>
  <c r="E306"/>
  <c r="E307"/>
  <c r="E308"/>
  <c r="E309"/>
  <c r="E311"/>
  <c r="E312"/>
  <c r="E314"/>
  <c r="E315"/>
  <c r="E316"/>
  <c r="E317"/>
  <c r="E319"/>
  <c r="E320"/>
  <c r="E321"/>
  <c r="E322"/>
  <c r="E323"/>
  <c r="E325"/>
  <c r="E327"/>
  <c r="E328"/>
  <c r="E330"/>
  <c r="E331"/>
  <c r="E332"/>
  <c r="E333"/>
  <c r="E334"/>
  <c r="E335"/>
  <c r="E336"/>
  <c r="E338"/>
  <c r="E339"/>
  <c r="E340"/>
  <c r="E341"/>
  <c r="E342"/>
  <c r="E344"/>
  <c r="E345"/>
  <c r="E347"/>
  <c r="E348"/>
  <c r="E349"/>
  <c r="E350"/>
  <c r="E351"/>
  <c r="E352"/>
  <c r="E353"/>
  <c r="E355"/>
  <c r="E356"/>
  <c r="E357"/>
  <c r="E358"/>
  <c r="E360"/>
  <c r="E361"/>
  <c r="E362"/>
  <c r="E363"/>
  <c r="E364"/>
  <c r="E365"/>
  <c r="E366"/>
  <c r="E367"/>
  <c r="E368"/>
  <c r="E369"/>
  <c r="E370"/>
  <c r="E371"/>
  <c r="E372"/>
  <c r="E374"/>
  <c r="E375"/>
  <c r="E376"/>
  <c r="E377"/>
  <c r="E378"/>
  <c r="E379"/>
  <c r="E380"/>
  <c r="E381"/>
  <c r="E382"/>
  <c r="E383"/>
  <c r="E384"/>
  <c r="E385"/>
  <c r="E387"/>
  <c r="E388"/>
  <c r="E389"/>
  <c r="E390"/>
  <c r="E391"/>
  <c r="E392"/>
  <c r="E393"/>
  <c r="E394"/>
  <c r="E395"/>
  <c r="E396"/>
  <c r="E397"/>
  <c r="E398"/>
  <c r="E399"/>
  <c r="E400"/>
  <c r="E401"/>
  <c r="E402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7"/>
  <c r="E428"/>
  <c r="E429"/>
  <c r="E431"/>
  <c r="E432"/>
  <c r="E433"/>
  <c r="E435"/>
  <c r="E436"/>
  <c r="E438"/>
  <c r="E439"/>
  <c r="E441"/>
  <c r="E442"/>
  <c r="E443"/>
  <c r="E444"/>
  <c r="E445"/>
  <c r="E446"/>
  <c r="E447"/>
  <c r="E448"/>
  <c r="E449"/>
  <c r="E450"/>
  <c r="E451"/>
  <c r="E452"/>
  <c r="E453"/>
  <c r="E454"/>
  <c r="E456"/>
  <c r="E457"/>
  <c r="E458"/>
  <c r="E460"/>
  <c r="E461"/>
  <c r="E462"/>
  <c r="E463"/>
  <c r="E464"/>
  <c r="E465"/>
  <c r="E466"/>
  <c r="E467"/>
  <c r="E468"/>
  <c r="E469"/>
  <c r="E470"/>
  <c r="E471"/>
  <c r="E473"/>
  <c r="E474"/>
  <c r="E475"/>
  <c r="E476"/>
  <c r="E5"/>
  <c r="D273"/>
  <c r="D270"/>
  <c r="D268"/>
  <c r="D265"/>
  <c r="D259"/>
  <c r="D253"/>
  <c r="D249"/>
  <c r="D244"/>
  <c r="D242"/>
  <c r="D240"/>
  <c r="D234"/>
  <c r="D228"/>
  <c r="D220"/>
  <c r="D217"/>
  <c r="D214"/>
  <c r="D212"/>
  <c r="D206"/>
  <c r="D201"/>
  <c r="D190"/>
  <c r="D186"/>
  <c r="D183"/>
  <c r="D181"/>
  <c r="D178"/>
  <c r="D175"/>
  <c r="D173"/>
  <c r="D171"/>
  <c r="D166"/>
  <c r="D160"/>
  <c r="D156"/>
  <c r="D153"/>
  <c r="D145"/>
  <c r="D140"/>
  <c r="D135"/>
  <c r="D133"/>
  <c r="D125"/>
  <c r="D122"/>
  <c r="D113"/>
  <c r="D107"/>
  <c r="D103"/>
  <c r="D101"/>
  <c r="D97"/>
  <c r="D93"/>
  <c r="D89"/>
  <c r="D83"/>
  <c r="D79"/>
  <c r="D74"/>
  <c r="D71"/>
  <c r="D66"/>
  <c r="D64"/>
  <c r="D59"/>
  <c r="D54"/>
  <c r="D51"/>
  <c r="D49"/>
  <c r="D45"/>
  <c r="D40"/>
  <c r="D34"/>
  <c r="D28"/>
  <c r="D20"/>
  <c r="D12"/>
  <c r="D5"/>
  <c r="D27" i="74"/>
  <c r="C10" i="76"/>
  <c r="B10"/>
  <c r="D5" i="93"/>
  <c r="D4"/>
  <c r="C9"/>
  <c r="C12" s="1"/>
  <c r="B9"/>
  <c r="B12"/>
  <c r="C9" i="79"/>
  <c r="B9"/>
  <c r="C7" i="93"/>
  <c r="B7"/>
  <c r="D6"/>
  <c r="D7" l="1"/>
  <c r="D12"/>
  <c r="B13" i="82"/>
  <c r="B11"/>
  <c r="B11" i="81"/>
  <c r="F12" i="80"/>
  <c r="E12"/>
  <c r="D12"/>
  <c r="G12" s="1"/>
  <c r="C12"/>
  <c r="B12"/>
  <c r="G11"/>
  <c r="G10"/>
  <c r="G9"/>
  <c r="G8"/>
  <c r="B8"/>
  <c r="G7"/>
  <c r="G6"/>
  <c r="G5"/>
  <c r="C32" i="52" l="1"/>
  <c r="C33"/>
  <c r="C35"/>
  <c r="B35"/>
  <c r="B32" i="89" l="1"/>
  <c r="B31"/>
  <c r="B30"/>
  <c r="B29"/>
  <c r="B28"/>
  <c r="B27"/>
  <c r="B15"/>
  <c r="B16"/>
  <c r="D14"/>
  <c r="B14" s="1"/>
  <c r="D15"/>
  <c r="D16"/>
  <c r="D17"/>
  <c r="B17" s="1"/>
  <c r="D18"/>
  <c r="B18" s="1"/>
  <c r="D113"/>
  <c r="B113" s="1"/>
  <c r="I112"/>
  <c r="H112"/>
  <c r="G112"/>
  <c r="F112"/>
  <c r="E112"/>
  <c r="C112"/>
  <c r="B476" i="91"/>
  <c r="B478"/>
  <c r="B4" i="88"/>
  <c r="B4" i="56"/>
  <c r="B483" i="91"/>
  <c r="B481"/>
  <c r="B6" i="65"/>
  <c r="B7"/>
  <c r="D7" s="1"/>
  <c r="B5"/>
  <c r="D5" s="1"/>
  <c r="D6"/>
  <c r="B482" i="91" s="1"/>
  <c r="C36" i="12"/>
  <c r="C37"/>
  <c r="C35"/>
  <c r="C34" s="1"/>
  <c r="C30"/>
  <c r="C28" s="1"/>
  <c r="C31"/>
  <c r="C29"/>
  <c r="C34" i="11"/>
  <c r="B34" i="12"/>
  <c r="F7" i="83"/>
  <c r="F8"/>
  <c r="F9"/>
  <c r="F10"/>
  <c r="F11"/>
  <c r="F6"/>
  <c r="E7"/>
  <c r="E8"/>
  <c r="E9"/>
  <c r="E10"/>
  <c r="E11"/>
  <c r="E6"/>
  <c r="B7"/>
  <c r="B8"/>
  <c r="B9"/>
  <c r="B10"/>
  <c r="B11"/>
  <c r="B6"/>
  <c r="B20" i="12"/>
  <c r="B21"/>
  <c r="D21" s="1"/>
  <c r="B22"/>
  <c r="B23"/>
  <c r="B24"/>
  <c r="D24" s="1"/>
  <c r="B25"/>
  <c r="B19"/>
  <c r="B6"/>
  <c r="B7"/>
  <c r="B8"/>
  <c r="D8" s="1"/>
  <c r="B9"/>
  <c r="B10"/>
  <c r="B11"/>
  <c r="D11" s="1"/>
  <c r="B12"/>
  <c r="D12" s="1"/>
  <c r="B13"/>
  <c r="D13" s="1"/>
  <c r="B14"/>
  <c r="B15"/>
  <c r="D15" s="1"/>
  <c r="B16"/>
  <c r="B17"/>
  <c r="D17" s="1"/>
  <c r="B5"/>
  <c r="D9" i="50"/>
  <c r="D7"/>
  <c r="B21" i="11"/>
  <c r="B22"/>
  <c r="D22" s="1"/>
  <c r="B23"/>
  <c r="B24"/>
  <c r="B25"/>
  <c r="B26"/>
  <c r="D26" s="1"/>
  <c r="B27"/>
  <c r="D27" s="1"/>
  <c r="B20"/>
  <c r="B6"/>
  <c r="D6" s="1"/>
  <c r="B7"/>
  <c r="B8"/>
  <c r="D8" s="1"/>
  <c r="B9"/>
  <c r="D9" s="1"/>
  <c r="B10"/>
  <c r="D10" s="1"/>
  <c r="B11"/>
  <c r="D11" s="1"/>
  <c r="B12"/>
  <c r="D12" s="1"/>
  <c r="B13"/>
  <c r="D13" s="1"/>
  <c r="B14"/>
  <c r="D14" s="1"/>
  <c r="B15"/>
  <c r="D15" s="1"/>
  <c r="B16"/>
  <c r="D16" s="1"/>
  <c r="B17"/>
  <c r="D17" s="1"/>
  <c r="B18"/>
  <c r="D18" s="1"/>
  <c r="D7"/>
  <c r="B5"/>
  <c r="B14" i="78"/>
  <c r="D13"/>
  <c r="D12"/>
  <c r="D11"/>
  <c r="C14"/>
  <c r="C14" i="76"/>
  <c r="D13"/>
  <c r="D12"/>
  <c r="D11"/>
  <c r="B14"/>
  <c r="F25" i="71"/>
  <c r="F24" i="73"/>
  <c r="E25" i="72"/>
  <c r="F23" i="71"/>
  <c r="F21"/>
  <c r="F22"/>
  <c r="F24"/>
  <c r="C19"/>
  <c r="D19"/>
  <c r="D4"/>
  <c r="C8" i="52"/>
  <c r="C10"/>
  <c r="C12"/>
  <c r="C14"/>
  <c r="B14"/>
  <c r="B12"/>
  <c r="B10"/>
  <c r="B8"/>
  <c r="C17"/>
  <c r="C16" s="1"/>
  <c r="B17"/>
  <c r="B16" s="1"/>
  <c r="C24"/>
  <c r="C21"/>
  <c r="B7" i="79"/>
  <c r="B11" s="1"/>
  <c r="E16" i="90"/>
  <c r="I16"/>
  <c r="B33" i="52"/>
  <c r="B32" s="1"/>
  <c r="C5" i="92"/>
  <c r="C4" s="1"/>
  <c r="B5"/>
  <c r="B4" s="1"/>
  <c r="B9" i="67"/>
  <c r="B7"/>
  <c r="B5"/>
  <c r="B10" i="60"/>
  <c r="B9" s="1"/>
  <c r="F12" i="90"/>
  <c r="G12"/>
  <c r="H12"/>
  <c r="I12"/>
  <c r="E12"/>
  <c r="E9" s="1"/>
  <c r="C12"/>
  <c r="F10"/>
  <c r="G10"/>
  <c r="H10"/>
  <c r="I10"/>
  <c r="E10"/>
  <c r="C10"/>
  <c r="C9" s="1"/>
  <c r="C16" s="1"/>
  <c r="C5"/>
  <c r="C4" s="1"/>
  <c r="F5"/>
  <c r="F4" s="1"/>
  <c r="F16" s="1"/>
  <c r="G5"/>
  <c r="H5"/>
  <c r="H4" s="1"/>
  <c r="I5"/>
  <c r="I4" s="1"/>
  <c r="E5"/>
  <c r="E4" s="1"/>
  <c r="D6"/>
  <c r="B6" s="1"/>
  <c r="D7"/>
  <c r="D8"/>
  <c r="D10"/>
  <c r="D11"/>
  <c r="D13"/>
  <c r="B13" s="1"/>
  <c r="D14"/>
  <c r="B14" s="1"/>
  <c r="B7"/>
  <c r="B8"/>
  <c r="B11"/>
  <c r="D9" i="52"/>
  <c r="D13"/>
  <c r="D15"/>
  <c r="D20"/>
  <c r="D22"/>
  <c r="D23"/>
  <c r="D25"/>
  <c r="D26"/>
  <c r="B24"/>
  <c r="B21"/>
  <c r="C17" i="51"/>
  <c r="C16" s="1"/>
  <c r="B17"/>
  <c r="B16" s="1"/>
  <c r="B5" i="49"/>
  <c r="B6"/>
  <c r="D6" s="1"/>
  <c r="B7"/>
  <c r="D7" s="1"/>
  <c r="B8"/>
  <c r="B9"/>
  <c r="B10"/>
  <c r="B11"/>
  <c r="B12"/>
  <c r="B13"/>
  <c r="B14"/>
  <c r="D14" s="1"/>
  <c r="B17"/>
  <c r="B16" s="1"/>
  <c r="D8"/>
  <c r="D9"/>
  <c r="D12"/>
  <c r="D13"/>
  <c r="C17"/>
  <c r="C16" s="1"/>
  <c r="B11" i="50"/>
  <c r="B10"/>
  <c r="D14" i="51"/>
  <c r="B5"/>
  <c r="B6"/>
  <c r="B7"/>
  <c r="B8"/>
  <c r="D8" s="1"/>
  <c r="B9"/>
  <c r="D9" s="1"/>
  <c r="B10"/>
  <c r="B11"/>
  <c r="B12"/>
  <c r="D12" s="1"/>
  <c r="B13"/>
  <c r="D13" s="1"/>
  <c r="B14"/>
  <c r="B4"/>
  <c r="D4" s="1"/>
  <c r="B4" i="49"/>
  <c r="D13" i="89"/>
  <c r="B13" s="1"/>
  <c r="D12"/>
  <c r="B12" s="1"/>
  <c r="D11"/>
  <c r="B11" s="1"/>
  <c r="D10"/>
  <c r="B10" s="1"/>
  <c r="D9"/>
  <c r="B9" s="1"/>
  <c r="D8"/>
  <c r="B8" s="1"/>
  <c r="D7"/>
  <c r="B7" s="1"/>
  <c r="D6"/>
  <c r="B6" s="1"/>
  <c r="D21"/>
  <c r="B21" s="1"/>
  <c r="D20"/>
  <c r="B20" s="1"/>
  <c r="D25"/>
  <c r="B25" s="1"/>
  <c r="D24"/>
  <c r="B24" s="1"/>
  <c r="D23"/>
  <c r="B23" s="1"/>
  <c r="D32"/>
  <c r="D31"/>
  <c r="D30"/>
  <c r="D29"/>
  <c r="D28"/>
  <c r="E6" i="75"/>
  <c r="E7"/>
  <c r="E8"/>
  <c r="F8"/>
  <c r="E9"/>
  <c r="F9"/>
  <c r="E12"/>
  <c r="F12"/>
  <c r="E13"/>
  <c r="F13"/>
  <c r="E14"/>
  <c r="F14"/>
  <c r="F4"/>
  <c r="E4"/>
  <c r="D14" i="12"/>
  <c r="D20" i="74"/>
  <c r="D26"/>
  <c r="E26" s="1"/>
  <c r="E26" i="71"/>
  <c r="E18"/>
  <c r="E24" i="73"/>
  <c r="E17"/>
  <c r="F8" i="71"/>
  <c r="F9"/>
  <c r="F10"/>
  <c r="F11"/>
  <c r="F12"/>
  <c r="F13"/>
  <c r="F14"/>
  <c r="F15"/>
  <c r="F16"/>
  <c r="F17"/>
  <c r="F20"/>
  <c r="F27"/>
  <c r="E4" i="77"/>
  <c r="F4"/>
  <c r="E8"/>
  <c r="F8"/>
  <c r="E9"/>
  <c r="F9"/>
  <c r="E12"/>
  <c r="F12"/>
  <c r="E13"/>
  <c r="F13"/>
  <c r="F14"/>
  <c r="E14"/>
  <c r="C15"/>
  <c r="D15"/>
  <c r="B15"/>
  <c r="C27" i="74"/>
  <c r="B27"/>
  <c r="B27" i="72"/>
  <c r="B4" i="71"/>
  <c r="E5"/>
  <c r="F5"/>
  <c r="E7"/>
  <c r="F7"/>
  <c r="E8"/>
  <c r="E9"/>
  <c r="E11"/>
  <c r="E12"/>
  <c r="E13"/>
  <c r="E14"/>
  <c r="E15"/>
  <c r="E16"/>
  <c r="E17"/>
  <c r="B19"/>
  <c r="E21"/>
  <c r="E22"/>
  <c r="E23"/>
  <c r="E24"/>
  <c r="E27"/>
  <c r="D5" i="72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1"/>
  <c r="E21"/>
  <c r="D22"/>
  <c r="E22"/>
  <c r="D23"/>
  <c r="E23"/>
  <c r="D24"/>
  <c r="E24"/>
  <c r="D25"/>
  <c r="D26"/>
  <c r="E26"/>
  <c r="C27"/>
  <c r="E27" s="1"/>
  <c r="B4" i="73"/>
  <c r="C4"/>
  <c r="D4"/>
  <c r="E5"/>
  <c r="F5"/>
  <c r="E7"/>
  <c r="F7"/>
  <c r="E8"/>
  <c r="F8"/>
  <c r="E9"/>
  <c r="F9"/>
  <c r="E10"/>
  <c r="F10"/>
  <c r="E11"/>
  <c r="F11"/>
  <c r="E12"/>
  <c r="F12"/>
  <c r="E13"/>
  <c r="F13"/>
  <c r="E14"/>
  <c r="F14"/>
  <c r="E15"/>
  <c r="F15"/>
  <c r="B18"/>
  <c r="C18"/>
  <c r="D18"/>
  <c r="E19"/>
  <c r="F19"/>
  <c r="E20"/>
  <c r="F20"/>
  <c r="E21"/>
  <c r="F21"/>
  <c r="E22"/>
  <c r="F22"/>
  <c r="E23"/>
  <c r="F23"/>
  <c r="E25"/>
  <c r="F25"/>
  <c r="D5" i="74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1"/>
  <c r="E21" s="1"/>
  <c r="D22"/>
  <c r="E22" s="1"/>
  <c r="D23"/>
  <c r="E23" s="1"/>
  <c r="D24"/>
  <c r="E24" s="1"/>
  <c r="D25"/>
  <c r="E25" s="1"/>
  <c r="C4" i="11"/>
  <c r="C19"/>
  <c r="D20"/>
  <c r="D21"/>
  <c r="D24"/>
  <c r="C30"/>
  <c r="D4" i="47"/>
  <c r="D5"/>
  <c r="D6"/>
  <c r="D7"/>
  <c r="D8"/>
  <c r="D9"/>
  <c r="D10"/>
  <c r="D11"/>
  <c r="D12"/>
  <c r="D13"/>
  <c r="D14"/>
  <c r="D15"/>
  <c r="D16"/>
  <c r="D17"/>
  <c r="D18"/>
  <c r="D19"/>
  <c r="D20"/>
  <c r="D21"/>
  <c r="D23"/>
  <c r="D24"/>
  <c r="D25"/>
  <c r="B26"/>
  <c r="C26"/>
  <c r="C27"/>
  <c r="C4" i="12"/>
  <c r="D5"/>
  <c r="D6"/>
  <c r="D9"/>
  <c r="D10"/>
  <c r="C18"/>
  <c r="D19"/>
  <c r="D23"/>
  <c r="C32"/>
  <c r="C4" i="65"/>
  <c r="C5" i="89"/>
  <c r="E5"/>
  <c r="F5"/>
  <c r="G5"/>
  <c r="H5"/>
  <c r="I5"/>
  <c r="C19"/>
  <c r="E19"/>
  <c r="F19"/>
  <c r="G19"/>
  <c r="H19"/>
  <c r="I19"/>
  <c r="C22"/>
  <c r="E22"/>
  <c r="F22"/>
  <c r="G22"/>
  <c r="H22"/>
  <c r="I22"/>
  <c r="C26"/>
  <c r="E26"/>
  <c r="F26"/>
  <c r="G26"/>
  <c r="H26"/>
  <c r="C33"/>
  <c r="E33"/>
  <c r="F33"/>
  <c r="G33"/>
  <c r="H33"/>
  <c r="I33"/>
  <c r="D34"/>
  <c r="B34" s="1"/>
  <c r="D35"/>
  <c r="B35" s="1"/>
  <c r="C36"/>
  <c r="E36"/>
  <c r="F36"/>
  <c r="G36"/>
  <c r="H36"/>
  <c r="I36"/>
  <c r="D37"/>
  <c r="B37" s="1"/>
  <c r="D38"/>
  <c r="B38" s="1"/>
  <c r="D39"/>
  <c r="B39" s="1"/>
  <c r="D40"/>
  <c r="B40" s="1"/>
  <c r="D41"/>
  <c r="B41" s="1"/>
  <c r="C42"/>
  <c r="E42"/>
  <c r="F42"/>
  <c r="G42"/>
  <c r="H42"/>
  <c r="I42"/>
  <c r="D43"/>
  <c r="B43" s="1"/>
  <c r="D44"/>
  <c r="B44" s="1"/>
  <c r="D45"/>
  <c r="B45" s="1"/>
  <c r="D46"/>
  <c r="B46" s="1"/>
  <c r="D47"/>
  <c r="B47" s="1"/>
  <c r="D48"/>
  <c r="B48" s="1"/>
  <c r="D49"/>
  <c r="B49" s="1"/>
  <c r="D50"/>
  <c r="B50" s="1"/>
  <c r="D51"/>
  <c r="B51" s="1"/>
  <c r="D52"/>
  <c r="B52" s="1"/>
  <c r="D53"/>
  <c r="B53" s="1"/>
  <c r="D54"/>
  <c r="B54" s="1"/>
  <c r="D55"/>
  <c r="B55" s="1"/>
  <c r="C56"/>
  <c r="E56"/>
  <c r="F56"/>
  <c r="G56"/>
  <c r="H56"/>
  <c r="I56"/>
  <c r="D57"/>
  <c r="B57" s="1"/>
  <c r="D58"/>
  <c r="B58" s="1"/>
  <c r="D59"/>
  <c r="B59" s="1"/>
  <c r="D60"/>
  <c r="B60" s="1"/>
  <c r="D61"/>
  <c r="B61" s="1"/>
  <c r="D62"/>
  <c r="B62" s="1"/>
  <c r="D63"/>
  <c r="B63" s="1"/>
  <c r="D64"/>
  <c r="B64" s="1"/>
  <c r="D65"/>
  <c r="B65" s="1"/>
  <c r="C66"/>
  <c r="E66"/>
  <c r="F66"/>
  <c r="G66"/>
  <c r="H66"/>
  <c r="I66"/>
  <c r="D67"/>
  <c r="B67" s="1"/>
  <c r="D68"/>
  <c r="B68" s="1"/>
  <c r="D69"/>
  <c r="B69" s="1"/>
  <c r="D70"/>
  <c r="B70" s="1"/>
  <c r="D71"/>
  <c r="B71" s="1"/>
  <c r="D72"/>
  <c r="B72" s="1"/>
  <c r="D73"/>
  <c r="B73" s="1"/>
  <c r="D74"/>
  <c r="B74" s="1"/>
  <c r="C75"/>
  <c r="E75"/>
  <c r="F75"/>
  <c r="G75"/>
  <c r="H75"/>
  <c r="I75"/>
  <c r="D76"/>
  <c r="B76" s="1"/>
  <c r="D77"/>
  <c r="B77" s="1"/>
  <c r="D78"/>
  <c r="B78" s="1"/>
  <c r="D79"/>
  <c r="B79" s="1"/>
  <c r="C80"/>
  <c r="E80"/>
  <c r="F80"/>
  <c r="G80"/>
  <c r="H80"/>
  <c r="I80"/>
  <c r="D81"/>
  <c r="B81" s="1"/>
  <c r="D82"/>
  <c r="B82" s="1"/>
  <c r="D83"/>
  <c r="B83" s="1"/>
  <c r="D84"/>
  <c r="B84" s="1"/>
  <c r="D85"/>
  <c r="B85" s="1"/>
  <c r="D86"/>
  <c r="B86" s="1"/>
  <c r="D87"/>
  <c r="B87" s="1"/>
  <c r="D88"/>
  <c r="B88" s="1"/>
  <c r="C89"/>
  <c r="E89"/>
  <c r="F89"/>
  <c r="G89"/>
  <c r="H89"/>
  <c r="I89"/>
  <c r="D90"/>
  <c r="B90" s="1"/>
  <c r="D91"/>
  <c r="B91" s="1"/>
  <c r="C92"/>
  <c r="E92"/>
  <c r="F92"/>
  <c r="G92"/>
  <c r="H92"/>
  <c r="I92"/>
  <c r="D93"/>
  <c r="B93" s="1"/>
  <c r="D94"/>
  <c r="B94" s="1"/>
  <c r="D95"/>
  <c r="B95" s="1"/>
  <c r="D96"/>
  <c r="B96" s="1"/>
  <c r="D97"/>
  <c r="B97" s="1"/>
  <c r="C98"/>
  <c r="E98"/>
  <c r="F98"/>
  <c r="G98"/>
  <c r="H98"/>
  <c r="I98"/>
  <c r="D99"/>
  <c r="B99" s="1"/>
  <c r="D100"/>
  <c r="B100" s="1"/>
  <c r="D101"/>
  <c r="B101" s="1"/>
  <c r="C102"/>
  <c r="E102"/>
  <c r="F102"/>
  <c r="G102"/>
  <c r="H102"/>
  <c r="I102"/>
  <c r="D103"/>
  <c r="B103" s="1"/>
  <c r="D104"/>
  <c r="B104" s="1"/>
  <c r="C105"/>
  <c r="E105"/>
  <c r="F105"/>
  <c r="G105"/>
  <c r="H105"/>
  <c r="I105"/>
  <c r="D106"/>
  <c r="B106" s="1"/>
  <c r="D107"/>
  <c r="B107" s="1"/>
  <c r="C108"/>
  <c r="E108"/>
  <c r="F108"/>
  <c r="G108"/>
  <c r="H108"/>
  <c r="I108"/>
  <c r="D109"/>
  <c r="B109" s="1"/>
  <c r="C110"/>
  <c r="E110"/>
  <c r="F110"/>
  <c r="G110"/>
  <c r="H110"/>
  <c r="I110"/>
  <c r="D111"/>
  <c r="B111" s="1"/>
  <c r="C114"/>
  <c r="E114"/>
  <c r="F114"/>
  <c r="G114"/>
  <c r="H114"/>
  <c r="I114"/>
  <c r="D115"/>
  <c r="B115" s="1"/>
  <c r="B15" i="75"/>
  <c r="C15"/>
  <c r="D15"/>
  <c r="E15" s="1"/>
  <c r="D4" i="76"/>
  <c r="D5"/>
  <c r="D7"/>
  <c r="D8"/>
  <c r="D9"/>
  <c r="D10"/>
  <c r="D5" i="78"/>
  <c r="D8"/>
  <c r="D9"/>
  <c r="D10"/>
  <c r="D4" i="49"/>
  <c r="C15"/>
  <c r="D5" i="50"/>
  <c r="D8"/>
  <c r="C10"/>
  <c r="C11"/>
  <c r="C15" i="51"/>
  <c r="D28" i="52"/>
  <c r="D29"/>
  <c r="H9" i="90"/>
  <c r="H16" s="1"/>
  <c r="I9"/>
  <c r="D15"/>
  <c r="D6" i="79"/>
  <c r="C7"/>
  <c r="C11" s="1"/>
  <c r="B7" i="60"/>
  <c r="G5" i="83"/>
  <c r="B4" i="85"/>
  <c r="C4"/>
  <c r="B4" i="86"/>
  <c r="C4"/>
  <c r="D11" i="79" l="1"/>
  <c r="D10" i="50"/>
  <c r="B13"/>
  <c r="B10" i="90"/>
  <c r="D12"/>
  <c r="D24" i="52"/>
  <c r="D21"/>
  <c r="B7"/>
  <c r="D14"/>
  <c r="B19"/>
  <c r="D8"/>
  <c r="D10" i="83"/>
  <c r="C10" s="1"/>
  <c r="B480" i="91"/>
  <c r="B477" s="1"/>
  <c r="B484" s="1"/>
  <c r="D112" i="89"/>
  <c r="B112" s="1"/>
  <c r="D102"/>
  <c r="D114"/>
  <c r="B114" s="1"/>
  <c r="D110"/>
  <c r="B110" s="1"/>
  <c r="D19"/>
  <c r="B19" s="1"/>
  <c r="D56"/>
  <c r="B56" s="1"/>
  <c r="B4" i="65"/>
  <c r="D4"/>
  <c r="B4" i="12"/>
  <c r="D4" s="1"/>
  <c r="B18"/>
  <c r="D18" s="1"/>
  <c r="F5" i="83"/>
  <c r="D8"/>
  <c r="C8" s="1"/>
  <c r="D6"/>
  <c r="C6" s="1"/>
  <c r="D9"/>
  <c r="C9" s="1"/>
  <c r="E5"/>
  <c r="D5" s="1"/>
  <c r="C5" s="1"/>
  <c r="B5"/>
  <c r="D11"/>
  <c r="C11" s="1"/>
  <c r="D7"/>
  <c r="C7" s="1"/>
  <c r="D20" i="12"/>
  <c r="D7"/>
  <c r="C26"/>
  <c r="C27"/>
  <c r="C29" i="11"/>
  <c r="B4"/>
  <c r="D4" s="1"/>
  <c r="D5"/>
  <c r="B12" i="67"/>
  <c r="B13" i="60"/>
  <c r="F15" i="75"/>
  <c r="D26" i="73"/>
  <c r="E4"/>
  <c r="C7" i="52"/>
  <c r="D12"/>
  <c r="C19"/>
  <c r="D19" s="1"/>
  <c r="D14" i="78"/>
  <c r="D7" i="79"/>
  <c r="B12" i="90"/>
  <c r="D5"/>
  <c r="B5" s="1"/>
  <c r="F9"/>
  <c r="G9"/>
  <c r="G4"/>
  <c r="B15" i="49"/>
  <c r="B19" s="1"/>
  <c r="C19"/>
  <c r="B15" i="51"/>
  <c r="C13" i="50"/>
  <c r="D14" i="76"/>
  <c r="D108" i="89"/>
  <c r="B108" s="1"/>
  <c r="D105"/>
  <c r="B105" s="1"/>
  <c r="D98"/>
  <c r="B98" s="1"/>
  <c r="D92"/>
  <c r="B92" s="1"/>
  <c r="D89"/>
  <c r="B89" s="1"/>
  <c r="D80"/>
  <c r="B80" s="1"/>
  <c r="D75"/>
  <c r="B75" s="1"/>
  <c r="D66"/>
  <c r="B66" s="1"/>
  <c r="D36"/>
  <c r="B36" s="1"/>
  <c r="D33"/>
  <c r="B33" s="1"/>
  <c r="D42"/>
  <c r="B42" s="1"/>
  <c r="G4"/>
  <c r="H4"/>
  <c r="C4"/>
  <c r="D22"/>
  <c r="B22" s="1"/>
  <c r="F4"/>
  <c r="D5"/>
  <c r="C30" i="47"/>
  <c r="C28" i="11"/>
  <c r="C38" s="1"/>
  <c r="C26" i="73"/>
  <c r="F19" i="71"/>
  <c r="B19" i="11"/>
  <c r="F15" i="77"/>
  <c r="D26" i="47"/>
  <c r="E27" i="74"/>
  <c r="B26" i="73"/>
  <c r="F4"/>
  <c r="E18"/>
  <c r="F18"/>
  <c r="D27" i="72"/>
  <c r="B28" i="71"/>
  <c r="F4"/>
  <c r="C4"/>
  <c r="E4" s="1"/>
  <c r="E20"/>
  <c r="E10"/>
  <c r="B30" i="52"/>
  <c r="B37" s="1"/>
  <c r="B102" i="89"/>
  <c r="C19" i="51"/>
  <c r="D25" i="12"/>
  <c r="E4" i="89"/>
  <c r="D28" i="71"/>
  <c r="D13" i="50" l="1"/>
  <c r="D4" i="90"/>
  <c r="D16" s="1"/>
  <c r="G16"/>
  <c r="B26" i="12"/>
  <c r="D26" s="1"/>
  <c r="C38"/>
  <c r="C30" i="52"/>
  <c r="C37" s="1"/>
  <c r="D37" s="1"/>
  <c r="D19" i="49"/>
  <c r="B28" i="11"/>
  <c r="D28" s="1"/>
  <c r="F26" i="73"/>
  <c r="E26"/>
  <c r="F28" i="71"/>
  <c r="C28"/>
  <c r="E28" s="1"/>
  <c r="D7" i="52"/>
  <c r="D30"/>
  <c r="D9" i="90"/>
  <c r="B9" s="1"/>
  <c r="D15" i="49"/>
  <c r="B19" i="51"/>
  <c r="D19" s="1"/>
  <c r="D15"/>
  <c r="B5" i="89"/>
  <c r="D19" i="11"/>
  <c r="E15" i="77"/>
  <c r="E19" i="71"/>
  <c r="B26" i="89"/>
  <c r="D26"/>
  <c r="D4" s="1"/>
  <c r="I26"/>
  <c r="I4" s="1"/>
  <c r="D27"/>
  <c r="B4" i="90" l="1"/>
  <c r="B16" s="1"/>
  <c r="B4" i="89"/>
</calcChain>
</file>

<file path=xl/comments1.xml><?xml version="1.0" encoding="utf-8"?>
<comments xmlns="http://schemas.openxmlformats.org/spreadsheetml/2006/main">
  <authors>
    <author>铜川财政</author>
  </authors>
  <commentList>
    <comment ref="A7" authorId="0">
      <text>
        <r>
          <rPr>
            <sz val="9"/>
            <color indexed="81"/>
            <rFont val="Tahoma"/>
            <family val="2"/>
          </rPr>
          <t>2019</t>
        </r>
        <r>
          <rPr>
            <sz val="9"/>
            <color indexed="81"/>
            <rFont val="宋体"/>
            <family val="3"/>
            <charset val="134"/>
          </rPr>
          <t>年起取消该科目</t>
        </r>
      </text>
    </comment>
  </commentList>
</comments>
</file>

<file path=xl/sharedStrings.xml><?xml version="1.0" encoding="utf-8"?>
<sst xmlns="http://schemas.openxmlformats.org/spreadsheetml/2006/main" count="1401" uniqueCount="1001">
  <si>
    <t>财政预算报告附件</t>
  </si>
  <si>
    <t>（草  案）</t>
  </si>
  <si>
    <t>铜川市财政局</t>
  </si>
  <si>
    <t>目      录</t>
  </si>
  <si>
    <t>一、一般公共预算报表</t>
  </si>
  <si>
    <t>二、政府性基金预算报表</t>
  </si>
  <si>
    <t>三、国有资本经营预算报表</t>
  </si>
  <si>
    <t>四、社会保险基金预算报表</t>
  </si>
  <si>
    <t>五、政府性债务报表</t>
  </si>
  <si>
    <t>（表一）</t>
  </si>
  <si>
    <t>单位:万元</t>
  </si>
  <si>
    <t>项    目</t>
  </si>
  <si>
    <t>备 注</t>
  </si>
  <si>
    <t>一、各项税收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</si>
  <si>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</si>
  <si>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</si>
  <si>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</si>
  <si>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</si>
  <si>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</si>
  <si>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</si>
  <si>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</si>
  <si>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</si>
  <si>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</si>
  <si>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</si>
  <si>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</si>
  <si>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</si>
  <si>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二、非税收入</t>
  </si>
  <si>
    <t>专项收入</t>
  </si>
  <si>
    <t>行政性收费收入</t>
  </si>
  <si>
    <t>罚没收入</t>
  </si>
  <si>
    <t>国有资本经营收入</t>
  </si>
  <si>
    <t>国有资源（资产）有偿使用收入</t>
  </si>
  <si>
    <t>其他收入</t>
  </si>
  <si>
    <t>（表二）</t>
  </si>
  <si>
    <t>±额</t>
  </si>
  <si>
    <t>±%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</si>
  <si>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</si>
  <si>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</si>
  <si>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</si>
  <si>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</si>
  <si>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</si>
  <si>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</si>
  <si>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</si>
  <si>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</si>
  <si>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</si>
  <si>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</si>
  <si>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</si>
  <si>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</si>
  <si>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</si>
  <si>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</si>
  <si>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</si>
  <si>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</si>
  <si>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十七、国土海洋气象等支出</t>
  </si>
  <si>
    <t>十八、住房保障支出</t>
  </si>
  <si>
    <t>十九、粮油物资储备支出</t>
  </si>
  <si>
    <t>二十、债务付息支出</t>
  </si>
  <si>
    <t>二十一、债券发行费用支出</t>
  </si>
  <si>
    <t>二十二、其他支出</t>
  </si>
  <si>
    <t>支出合计</t>
  </si>
  <si>
    <t>（表三）</t>
  </si>
  <si>
    <t>备注</t>
  </si>
  <si>
    <t>（表四）</t>
  </si>
  <si>
    <t>（表五）</t>
  </si>
  <si>
    <t>单位：万元</t>
  </si>
  <si>
    <t>项          目</t>
  </si>
  <si>
    <t>2018年
预算数</t>
  </si>
  <si>
    <t>一、税收收入</t>
  </si>
  <si>
    <t>收入合计</t>
  </si>
  <si>
    <t>转移性收入</t>
  </si>
  <si>
    <t>　中省补助收入</t>
  </si>
  <si>
    <t xml:space="preserve">    税收返还补助</t>
  </si>
  <si>
    <t xml:space="preserve">    一般性转移支付补助</t>
  </si>
  <si>
    <t xml:space="preserve">    专项转移支付补助</t>
  </si>
  <si>
    <t>收入总计</t>
  </si>
  <si>
    <t>（表六）</t>
  </si>
  <si>
    <t>项            目</t>
  </si>
  <si>
    <t>备  注</t>
  </si>
  <si>
    <t>十七、住房保障支出</t>
  </si>
  <si>
    <t>十八、粮油物资储备支出</t>
  </si>
  <si>
    <t>　　出口退税上解支出</t>
  </si>
  <si>
    <t>　　专项上解支出</t>
  </si>
  <si>
    <t>支出总计</t>
  </si>
  <si>
    <t>（表七）</t>
  </si>
  <si>
    <t>（表八）</t>
  </si>
  <si>
    <t>2018年预算数</t>
  </si>
  <si>
    <t>市本级</t>
  </si>
  <si>
    <t>补助区县</t>
  </si>
  <si>
    <t>合  计</t>
  </si>
  <si>
    <t>科目名称</t>
  </si>
  <si>
    <t>一般公共服务支出</t>
  </si>
  <si>
    <t xml:space="preserve">  人大事务</t>
  </si>
  <si>
    <t xml:space="preserve">    人大立法</t>
  </si>
  <si>
    <t xml:space="preserve">    人大代表履职能力提升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</si>
  <si>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</si>
  <si>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</si>
  <si>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</si>
  <si>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</si>
  <si>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其他政协事务支出</t>
  </si>
  <si>
    <t xml:space="preserve">    专项业务活动</t>
  </si>
  <si>
    <t xml:space="preserve">    法制建设</t>
  </si>
  <si>
    <t xml:space="preserve">    信访事务</t>
  </si>
  <si>
    <t xml:space="preserve">  发展与改革事务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</si>
  <si>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</si>
  <si>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</si>
  <si>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</si>
  <si>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</si>
  <si>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</si>
  <si>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</si>
  <si>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</si>
  <si>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其他财政事务支出</t>
  </si>
  <si>
    <t xml:space="preserve">  审计事务</t>
  </si>
  <si>
    <t xml:space="preserve">    其他审计事务支出</t>
  </si>
  <si>
    <t xml:space="preserve">  人力资源事务</t>
  </si>
  <si>
    <t xml:space="preserve">    其他人力资源事务支出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</si>
  <si>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</si>
  <si>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</si>
  <si>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</si>
  <si>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</si>
  <si>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台湾事务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</si>
  <si>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</si>
  <si>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</si>
  <si>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</si>
  <si>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</si>
  <si>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</si>
  <si>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</si>
  <si>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</si>
  <si>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</si>
  <si>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</si>
  <si>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</si>
  <si>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</si>
  <si>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</si>
  <si>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</si>
  <si>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</si>
  <si>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</si>
  <si>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</si>
  <si>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</si>
  <si>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</si>
  <si>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</si>
  <si>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人民防空</t>
  </si>
  <si>
    <t xml:space="preserve">    预备役部队</t>
  </si>
  <si>
    <t>公共安全支出</t>
  </si>
  <si>
    <t xml:space="preserve">  公安</t>
  </si>
  <si>
    <t xml:space="preserve">    其他公安支出</t>
  </si>
  <si>
    <t xml:space="preserve">  国家安全</t>
  </si>
  <si>
    <t xml:space="preserve">    其他国家安全支出</t>
  </si>
  <si>
    <t xml:space="preserve">  司法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</si>
  <si>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</si>
  <si>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</si>
  <si>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</si>
  <si>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</si>
  <si>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其他司法支出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</si>
  <si>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</si>
  <si>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</si>
  <si>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</si>
  <si>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</si>
  <si>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小学教育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</si>
  <si>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</si>
  <si>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</si>
  <si>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</si>
  <si>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</si>
  <si>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技校教育</t>
  </si>
  <si>
    <t xml:space="preserve">    高等职业教育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</si>
  <si>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</si>
  <si>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</si>
  <si>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</si>
  <si>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</si>
  <si>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教育费附加安排的支出</t>
  </si>
  <si>
    <t xml:space="preserve">    其他教育费附加安排的支出</t>
  </si>
  <si>
    <t>科学技术支出</t>
  </si>
  <si>
    <t xml:space="preserve">  科学技术管理事务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</si>
  <si>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</si>
  <si>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</si>
  <si>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</si>
  <si>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</si>
  <si>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科学技术普及</t>
  </si>
  <si>
    <t xml:space="preserve">    科普活动</t>
  </si>
  <si>
    <t xml:space="preserve">    图书馆</t>
  </si>
  <si>
    <t xml:space="preserve">    艺术表演团体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</si>
  <si>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</si>
  <si>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</si>
  <si>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</si>
  <si>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</si>
  <si>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</si>
  <si>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</si>
  <si>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</si>
  <si>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</si>
  <si>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体育竞赛</t>
  </si>
  <si>
    <t xml:space="preserve">    体育场馆</t>
  </si>
  <si>
    <t xml:space="preserve">    群众体育</t>
  </si>
  <si>
    <t xml:space="preserve">    其他体育支出</t>
  </si>
  <si>
    <t xml:space="preserve">    出版发行</t>
  </si>
  <si>
    <t>社会保障和就业支出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</si>
  <si>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</si>
  <si>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</si>
  <si>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</si>
  <si>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</si>
  <si>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</si>
  <si>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</si>
  <si>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</si>
  <si>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</si>
  <si>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</si>
  <si>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</si>
  <si>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</si>
  <si>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</si>
  <si>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</si>
  <si>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</si>
  <si>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</si>
  <si>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</si>
  <si>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 xml:space="preserve">  企业改革补助</t>
  </si>
  <si>
    <t xml:space="preserve">    其他企业改革发展补助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</si>
  <si>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</si>
  <si>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</si>
  <si>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</si>
  <si>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</si>
  <si>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</si>
  <si>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</si>
  <si>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</si>
  <si>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</si>
  <si>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</si>
  <si>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</si>
  <si>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</si>
  <si>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</si>
  <si>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</si>
  <si>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</si>
  <si>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</si>
  <si>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</si>
  <si>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</si>
  <si>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</si>
  <si>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</si>
  <si>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</si>
  <si>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</si>
  <si>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</si>
  <si>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</si>
  <si>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临时救助</t>
  </si>
  <si>
    <t xml:space="preserve">    流浪乞讨人员救助支出</t>
  </si>
  <si>
    <t xml:space="preserve">  财政对基本养老保险基金的补助</t>
  </si>
  <si>
    <t xml:space="preserve">    财政对城乡居民基本养老保险基金的补助</t>
  </si>
  <si>
    <t xml:space="preserve">  其他社会保障和就业支出</t>
  </si>
  <si>
    <t xml:space="preserve">    其他社会保障和就业支出</t>
  </si>
  <si>
    <t xml:space="preserve">  公立医院</t>
  </si>
  <si>
    <t xml:space="preserve">    综合医院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</si>
  <si>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</si>
  <si>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</si>
  <si>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</si>
  <si>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</si>
  <si>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</si>
  <si>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</si>
  <si>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</si>
  <si>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</si>
  <si>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</si>
  <si>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</si>
  <si>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</si>
  <si>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</si>
  <si>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计划生育机构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</si>
  <si>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</si>
  <si>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</si>
  <si>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</si>
  <si>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</si>
  <si>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</si>
  <si>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财政对职工基本医疗保险基金的补助</t>
  </si>
  <si>
    <t>节能环保支出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</si>
  <si>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</si>
  <si>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</si>
  <si>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</si>
  <si>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</si>
  <si>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</si>
  <si>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</si>
  <si>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</si>
  <si>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</si>
  <si>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</si>
  <si>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</si>
  <si>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</si>
  <si>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</si>
  <si>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</si>
  <si>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</si>
  <si>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</si>
  <si>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</si>
  <si>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</si>
  <si>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</si>
  <si>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</si>
  <si>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</si>
  <si>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</si>
  <si>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</si>
  <si>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</si>
  <si>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</si>
  <si>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</si>
  <si>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</si>
  <si>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>农林水支出</t>
  </si>
  <si>
    <t xml:space="preserve">  农业</t>
  </si>
  <si>
    <t xml:space="preserve">    其他农业支出</t>
  </si>
  <si>
    <t xml:space="preserve">  水利</t>
  </si>
  <si>
    <t xml:space="preserve">    水利行业业务管理</t>
  </si>
  <si>
    <t xml:space="preserve">    其他水利支出</t>
  </si>
  <si>
    <t xml:space="preserve">  扶贫</t>
  </si>
  <si>
    <t xml:space="preserve">    其他扶贫支出</t>
  </si>
  <si>
    <t xml:space="preserve">  农业综合开发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</si>
  <si>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</si>
  <si>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</si>
  <si>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</si>
  <si>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对村集体经济组织的补助</t>
  </si>
  <si>
    <t xml:space="preserve">  普惠金融发展支出</t>
  </si>
  <si>
    <t xml:space="preserve">    农业保险保费补贴</t>
  </si>
  <si>
    <t xml:space="preserve">    创业担保贷款贴息</t>
  </si>
  <si>
    <t>交通运输支出</t>
  </si>
  <si>
    <t xml:space="preserve">  公路水路运输</t>
  </si>
  <si>
    <t xml:space="preserve">    公路建设</t>
  </si>
  <si>
    <t xml:space="preserve">    公路运输管理</t>
  </si>
  <si>
    <t xml:space="preserve">    公路和运输技术标准化建设</t>
  </si>
  <si>
    <t xml:space="preserve">    取消政府还贷二级公路收费专项支出</t>
  </si>
  <si>
    <t>资源勘探信息等支出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</si>
  <si>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</si>
  <si>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</si>
  <si>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</si>
  <si>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</si>
  <si>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</si>
  <si>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</si>
  <si>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</si>
  <si>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</si>
  <si>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</si>
  <si>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</si>
  <si>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</si>
  <si>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</si>
  <si>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>金融支出</t>
  </si>
  <si>
    <t xml:space="preserve">    土地资源调查</t>
  </si>
  <si>
    <t xml:space="preserve">  地震事务</t>
  </si>
  <si>
    <t xml:space="preserve">    其他地震事务支出</t>
  </si>
  <si>
    <t xml:space="preserve">  气象事务</t>
  </si>
  <si>
    <t xml:space="preserve">    气象事业机构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</si>
  <si>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</si>
  <si>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</si>
  <si>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</si>
  <si>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</si>
  <si>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</si>
  <si>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</si>
  <si>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</si>
  <si>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</si>
  <si>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城乡社区住宅</t>
  </si>
  <si>
    <t xml:space="preserve">    住房公积金管理</t>
  </si>
  <si>
    <t>粮油物资储备支出</t>
  </si>
  <si>
    <t xml:space="preserve">  粮油事务</t>
  </si>
  <si>
    <t xml:space="preserve">    粮食专项业务活动</t>
  </si>
  <si>
    <t xml:space="preserve">    粮食财务挂账利息补贴</t>
  </si>
  <si>
    <t>预备费</t>
  </si>
  <si>
    <t xml:space="preserve">  预备费</t>
  </si>
  <si>
    <t xml:space="preserve">    预备费</t>
  </si>
  <si>
    <t>其他支出</t>
  </si>
  <si>
    <t xml:space="preserve">  年初预留</t>
  </si>
  <si>
    <t xml:space="preserve">    年初预留</t>
  </si>
  <si>
    <t xml:space="preserve">  其他支出</t>
  </si>
  <si>
    <t xml:space="preserve">    其他支出</t>
  </si>
  <si>
    <t>转移性支出</t>
  </si>
  <si>
    <t xml:space="preserve">  上解上级支出</t>
  </si>
  <si>
    <t xml:space="preserve">    专项上解支出</t>
  </si>
  <si>
    <t xml:space="preserve">  补助下级支出</t>
  </si>
  <si>
    <t xml:space="preserve">（表十）                                                                                                                                                                                            </t>
  </si>
  <si>
    <t>经济分类科目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</si>
  <si>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</si>
  <si>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</si>
  <si>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</si>
  <si>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</si>
  <si>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</si>
  <si>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</si>
  <si>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</si>
  <si>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</si>
  <si>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</si>
  <si>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</si>
  <si>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</si>
  <si>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预备费及预留</t>
  </si>
  <si>
    <t>（表十一）                                                           单位：万元</t>
  </si>
  <si>
    <t>合    计</t>
  </si>
  <si>
    <t>（表十二）</t>
  </si>
  <si>
    <t>分项目</t>
  </si>
  <si>
    <t>全市</t>
  </si>
  <si>
    <t>市级</t>
  </si>
  <si>
    <t>耀州</t>
  </si>
  <si>
    <t>宜君</t>
  </si>
  <si>
    <t>印台</t>
  </si>
  <si>
    <t>王益</t>
  </si>
  <si>
    <t>新区</t>
  </si>
  <si>
    <t xml:space="preserve">  一、一般公共服务支出</t>
  </si>
  <si>
    <t>人大事务</t>
  </si>
  <si>
    <t>政协事务</t>
  </si>
  <si>
    <t>发展与改革事务</t>
  </si>
  <si>
    <t>财政事务</t>
  </si>
  <si>
    <t>审计事务</t>
  </si>
  <si>
    <t>人力资源事务</t>
  </si>
  <si>
    <t>商贸事务</t>
  </si>
  <si>
    <t>知识产权事务</t>
  </si>
  <si>
    <t>档案事务</t>
  </si>
  <si>
    <t>群众团体事务</t>
  </si>
  <si>
    <t>其他一般公共服务支出</t>
  </si>
  <si>
    <t xml:space="preserve">  二、国防支出</t>
  </si>
  <si>
    <t>国防动员</t>
  </si>
  <si>
    <t>其他国防支出</t>
  </si>
  <si>
    <t xml:space="preserve">  三、公共安全支出</t>
  </si>
  <si>
    <t>公安</t>
  </si>
  <si>
    <t>司法</t>
  </si>
  <si>
    <t xml:space="preserve">  四、教育支出</t>
  </si>
  <si>
    <t>普通教育</t>
  </si>
  <si>
    <t>职业教育</t>
  </si>
  <si>
    <t>特殊教育</t>
  </si>
  <si>
    <t>进修及培训</t>
  </si>
  <si>
    <t>教育费附加安排的支出</t>
  </si>
  <si>
    <t>其他教育支出</t>
  </si>
  <si>
    <t xml:space="preserve">  五、科学技术支出</t>
  </si>
  <si>
    <t>技术研究与开发</t>
  </si>
  <si>
    <t>科学技术普及</t>
  </si>
  <si>
    <t>文物</t>
  </si>
  <si>
    <t>体育</t>
  </si>
  <si>
    <t>其他文化体育与传媒支出</t>
  </si>
  <si>
    <t xml:space="preserve">  七、社会保障和就业支出</t>
  </si>
  <si>
    <t>人力资源和社会保障管理事务</t>
  </si>
  <si>
    <t>民政管理事务</t>
  </si>
  <si>
    <t>行政事业单位离退休</t>
  </si>
  <si>
    <t>就业补助</t>
  </si>
  <si>
    <t>抚恤</t>
  </si>
  <si>
    <t>退役安置</t>
  </si>
  <si>
    <t>社会福利</t>
  </si>
  <si>
    <t>残疾人事业</t>
  </si>
  <si>
    <t>最低生活保障</t>
  </si>
  <si>
    <t>临时救助</t>
  </si>
  <si>
    <t>财政对基本养老保险基金的补助</t>
  </si>
  <si>
    <t>其他社会保障和就业支出</t>
  </si>
  <si>
    <t>公立医院</t>
  </si>
  <si>
    <t>基层医疗卫生机构</t>
  </si>
  <si>
    <t>公共卫生</t>
  </si>
  <si>
    <t>中医药</t>
  </si>
  <si>
    <t>计划生育事务</t>
  </si>
  <si>
    <t>财政对基本医疗保险基金的补助</t>
  </si>
  <si>
    <t>医疗救助</t>
  </si>
  <si>
    <t>优抚对象医疗</t>
  </si>
  <si>
    <t xml:space="preserve">  九、节能环保支出</t>
  </si>
  <si>
    <t>污染防治</t>
  </si>
  <si>
    <t>自然生态保护</t>
  </si>
  <si>
    <t>天然林保护</t>
  </si>
  <si>
    <t>退耕还林</t>
  </si>
  <si>
    <t>能源节约利用</t>
  </si>
  <si>
    <t>污染减排</t>
  </si>
  <si>
    <t>循环经济</t>
  </si>
  <si>
    <t>其他节能环保支出</t>
  </si>
  <si>
    <t xml:space="preserve">  十、城乡社区支出</t>
  </si>
  <si>
    <t>城乡社区管理事务</t>
  </si>
  <si>
    <t>城乡社区公共设施</t>
  </si>
  <si>
    <t>城乡社区环境卫生</t>
  </si>
  <si>
    <t>其他城乡社区支出</t>
  </si>
  <si>
    <t xml:space="preserve">  十一、农林水支出</t>
  </si>
  <si>
    <t>农业</t>
  </si>
  <si>
    <t>水利</t>
  </si>
  <si>
    <t>扶贫</t>
  </si>
  <si>
    <t>农业综合开发</t>
  </si>
  <si>
    <t>农村综合改革</t>
  </si>
  <si>
    <t>普惠金融发展支出</t>
  </si>
  <si>
    <t>其他农林水支出</t>
  </si>
  <si>
    <t xml:space="preserve">  十二、交通运输支出</t>
  </si>
  <si>
    <t>公路水路运输</t>
  </si>
  <si>
    <t xml:space="preserve">  十三、资源勘探信息等支出</t>
  </si>
  <si>
    <t>制造业</t>
  </si>
  <si>
    <t>工业和信息产业监督</t>
  </si>
  <si>
    <t>国有资产监管</t>
  </si>
  <si>
    <t>支持中小企业发展和管理支出</t>
  </si>
  <si>
    <t>其他资源勘探信息等支出</t>
  </si>
  <si>
    <t xml:space="preserve">  十四、商业服务业等支出</t>
  </si>
  <si>
    <t>商业流通事务</t>
  </si>
  <si>
    <t>涉外发展服务支出</t>
  </si>
  <si>
    <t>其他商业服务业等支出</t>
  </si>
  <si>
    <t xml:space="preserve">  十五、金融支出</t>
  </si>
  <si>
    <t>金融发展支出</t>
  </si>
  <si>
    <t>其他金融支出</t>
  </si>
  <si>
    <t xml:space="preserve">  十七、住房保障支出</t>
  </si>
  <si>
    <t>保障性安居工程支出</t>
  </si>
  <si>
    <t xml:space="preserve">  十八、粮油物资储备支出</t>
  </si>
  <si>
    <t>物资事务</t>
  </si>
  <si>
    <t xml:space="preserve"> 十九、 其他支出</t>
  </si>
  <si>
    <t>（表十三）</t>
  </si>
  <si>
    <t>（表十四）</t>
  </si>
  <si>
    <t>一、社会保障和就业支出</t>
  </si>
  <si>
    <t>二、城乡社区支出</t>
  </si>
  <si>
    <t>三、农林水支出</t>
  </si>
  <si>
    <t>四、资源勘探信息等支出</t>
  </si>
  <si>
    <t>五、商业服务业等支出</t>
  </si>
  <si>
    <t>六、债务付息支出</t>
  </si>
  <si>
    <t>七、其他支出</t>
  </si>
  <si>
    <t>（表十五）</t>
  </si>
  <si>
    <t>九、彩票发行机构和彩票销售机构业务费用</t>
  </si>
  <si>
    <t>（表十六）</t>
  </si>
  <si>
    <t>（表十七）</t>
  </si>
  <si>
    <t xml:space="preserve">  政府性基金转移收入</t>
  </si>
  <si>
    <t xml:space="preserve">    政府性基金补助收入</t>
  </si>
  <si>
    <t>（表十八）</t>
  </si>
  <si>
    <t>项        目</t>
  </si>
  <si>
    <t>三、资源勘探信息等支出</t>
  </si>
  <si>
    <t>四、商业服务业等支出</t>
  </si>
  <si>
    <t>五、其他支出</t>
  </si>
  <si>
    <t xml:space="preserve">  调出资金</t>
  </si>
  <si>
    <t>（表十九）</t>
  </si>
  <si>
    <t>（表二十）</t>
  </si>
  <si>
    <t xml:space="preserve">    大中型水库移民后期扶持基金支出</t>
  </si>
  <si>
    <t xml:space="preserve">    城市公用事业附加及对应专项债务收入安排的支出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</si>
  <si>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</si>
  <si>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</si>
  <si>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 xml:space="preserve">    新型墙体材料专项基金及对应专项债务收入安排的支出</t>
  </si>
  <si>
    <t>四、其他支出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</si>
  <si>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</si>
  <si>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</si>
  <si>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</si>
  <si>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 xml:space="preserve">    支出合计</t>
  </si>
  <si>
    <t xml:space="preserve">    支出总计</t>
  </si>
  <si>
    <t>（表二十一）</t>
  </si>
  <si>
    <t>本级</t>
  </si>
  <si>
    <t>（表二十二）</t>
  </si>
  <si>
    <t>利润收入</t>
  </si>
  <si>
    <t>其他国有资本经营预算收入</t>
  </si>
  <si>
    <t>本年支出合计</t>
  </si>
  <si>
    <t>预算数</t>
  </si>
  <si>
    <t xml:space="preserve">国有资本经营预算支出 </t>
  </si>
  <si>
    <t xml:space="preserve">    解决历史遗留问题及改革成本支出</t>
  </si>
  <si>
    <t xml:space="preserve">      “三供一业”移交补助支出</t>
  </si>
  <si>
    <t xml:space="preserve">    国有企业资本金注入</t>
  </si>
  <si>
    <t xml:space="preserve">       其他国有企业资本金注入</t>
  </si>
  <si>
    <t xml:space="preserve">    其他国有资本经营预算支出</t>
  </si>
  <si>
    <t xml:space="preserve">       其他国有资本经营预算支出</t>
  </si>
  <si>
    <t>上年结余</t>
  </si>
  <si>
    <t>收入</t>
  </si>
  <si>
    <t>支出</t>
  </si>
  <si>
    <t>累计结余</t>
  </si>
  <si>
    <t>执行数</t>
  </si>
  <si>
    <t>一、机关事业单位基本养老保险基金</t>
  </si>
  <si>
    <t>二、城乡居民基本养老保险基金</t>
  </si>
  <si>
    <t>三、城镇职工基本医疗保险基金</t>
  </si>
  <si>
    <t>四、城乡居民基本医疗保险基金</t>
  </si>
  <si>
    <t>五、工伤保险基金</t>
  </si>
  <si>
    <t>六、失业保险基金</t>
  </si>
  <si>
    <t>七、生育保险基金</t>
  </si>
  <si>
    <t>二、城乡居民养老保险基金</t>
  </si>
  <si>
    <t xml:space="preserve">  当年结余</t>
  </si>
  <si>
    <t>区  域</t>
  </si>
  <si>
    <t>政府债务限额</t>
  </si>
  <si>
    <t>政府性债务合计</t>
  </si>
  <si>
    <t>政府债务</t>
  </si>
  <si>
    <t>政府或有债务</t>
  </si>
  <si>
    <t>小计</t>
  </si>
  <si>
    <t>一般债务</t>
  </si>
  <si>
    <t>专项债务</t>
  </si>
  <si>
    <t>全  市</t>
  </si>
  <si>
    <t>新  区</t>
  </si>
  <si>
    <t>耀州区</t>
  </si>
  <si>
    <t>王益区</t>
  </si>
  <si>
    <t>印台区</t>
  </si>
  <si>
    <t>宜君县</t>
  </si>
  <si>
    <t>一般债务限额</t>
  </si>
  <si>
    <t>一般债务余额</t>
  </si>
  <si>
    <r>
      <t xml:space="preserve">全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市</t>
    </r>
  </si>
  <si>
    <t>专项债务限额</t>
  </si>
  <si>
    <t>专项债务余额</t>
  </si>
  <si>
    <t>2019年全市社会保险基金支出预算表</t>
  </si>
  <si>
    <t>2019年全市社会保险基金收入预算表</t>
  </si>
  <si>
    <t>2019年市本级国有资本经营专项转移支付支出预算表</t>
  </si>
  <si>
    <t>2019年市本级国有资本经营支出预算表</t>
  </si>
  <si>
    <t>2019年市本级国有资本经营收入预算表</t>
  </si>
  <si>
    <t>2019年政府性基金专项转移支付预算表</t>
  </si>
  <si>
    <t>2019年市本级政府性基金支出预算表</t>
  </si>
  <si>
    <t>2019年预算数</t>
  </si>
  <si>
    <t>2019年预算数
比上年预算数</t>
  </si>
  <si>
    <t>2019年市本级政府性基金收入预算表</t>
  </si>
  <si>
    <t>2019年全市政府性基金支出预算表</t>
  </si>
  <si>
    <t>2019年全市政府性基金收入预算表</t>
  </si>
  <si>
    <t xml:space="preserve"> 2019年预算数
比上年预算数</t>
  </si>
  <si>
    <t>2019年一般公共预算专项转移支付预算表</t>
  </si>
  <si>
    <t>2019年市本级一般公共预算税收返还和转移支付表</t>
  </si>
  <si>
    <t>2019年市本级一般公共预算收入预算表</t>
  </si>
  <si>
    <t>2019年
预算数</t>
  </si>
  <si>
    <t>2019年全市一般公共预算支出预算表</t>
  </si>
  <si>
    <t>2019年全市一般公共预算收入预算表</t>
  </si>
  <si>
    <t>2018年全市一般公共预算支出执行情况表</t>
  </si>
  <si>
    <t>2018年执行数</t>
  </si>
  <si>
    <t>2018年全市一般公共预算收入执行情况表</t>
  </si>
  <si>
    <t>2018年政府专项债务限额和余额情况表</t>
  </si>
  <si>
    <t>2018年政府一般债务限额和余额情况表</t>
  </si>
  <si>
    <t>2018年底政府性债务余额情况表</t>
  </si>
  <si>
    <t>2018年市本级政府性基金支出执行情况表</t>
  </si>
  <si>
    <t>2018年执行数
比上年决算数</t>
  </si>
  <si>
    <t>2018年市本级政府性基金收入执行情况表</t>
  </si>
  <si>
    <t>2018年全市政府性基金支出执行情况表</t>
  </si>
  <si>
    <t>2018年全市政府性基金收入执行情况表</t>
  </si>
  <si>
    <t>2019年预算数
比2018年执行数</t>
  </si>
  <si>
    <t>2019年预算数比2018年预算数</t>
  </si>
  <si>
    <t>2018年市本级一般公共预算支出执行情况表</t>
  </si>
  <si>
    <t>2018年市本级一般公共预算收入执行情况表</t>
  </si>
  <si>
    <t>铜川市2018年财政预算</t>
    <phoneticPr fontId="7" type="noConversion"/>
  </si>
  <si>
    <t>执行情况和2019年财政预算表</t>
    <phoneticPr fontId="7" type="noConversion"/>
  </si>
  <si>
    <t>5、2019年全市一般公共预算收入预算表……………………………………（表五）</t>
  </si>
  <si>
    <t>6、2019年全市一般公共预算支出预算表……………………………………（表六）</t>
  </si>
  <si>
    <t>7、2019年市本级一般公共预算收入预算表…………………………………（表七）</t>
  </si>
  <si>
    <t>8、2019年市本级一般公共预算税收返还和转移支付表……………………（表八）</t>
  </si>
  <si>
    <t>9、2019年市本级一般公共预算支出预算表（功能分类）…………………（表九）</t>
  </si>
  <si>
    <t>12、2019年一般公共预算专项转移支付预算表…………………………… （表十二）</t>
  </si>
  <si>
    <t>5、2019年全市政府性基金收入预算表………………………………………（表十七）</t>
  </si>
  <si>
    <t>6、2019年全市政府性基金支出预算表………………………………………（表十八）</t>
  </si>
  <si>
    <t>7、2019年市本级政府性基金收入预算表……………………………………（表十九）</t>
  </si>
  <si>
    <t>8、2019年市本级政府性基金支出预算表……………………………………（表二十）</t>
  </si>
  <si>
    <t>9、2019年政府性基金专项转移支付预算表…………………………………（表二十一）</t>
  </si>
  <si>
    <t>1、2018年全市一般公共预算收入执行情况表………………………………（表一）</t>
  </si>
  <si>
    <t>2、2018年全市一般公共预算支出执行情况表………………………………（表二）</t>
  </si>
  <si>
    <t>3、2018年市本级一般公共预算收入执行情况表……………………………（表三）</t>
  </si>
  <si>
    <t>4、2018年市本级一般公共预算支出执行情况表……………………………（表四）</t>
  </si>
  <si>
    <t>2、2018年全市政府性基金支出执行情况表…………………………………（表十四）</t>
  </si>
  <si>
    <t>3、2018年市本级政府性基金收入执行情况表………………………………（表十五）</t>
  </si>
  <si>
    <t>4、2018年市本级政府性基金支出执行情况表………………………………（表十六）</t>
  </si>
  <si>
    <t>2018年预算数</t>
    <phoneticPr fontId="7" type="noConversion"/>
  </si>
  <si>
    <t>2018年执行数</t>
    <phoneticPr fontId="7" type="noConversion"/>
  </si>
  <si>
    <t>2017年决算数</t>
    <phoneticPr fontId="7" type="noConversion"/>
  </si>
  <si>
    <t>2018年执行数</t>
    <phoneticPr fontId="7" type="noConversion"/>
  </si>
  <si>
    <t>四、农业土地开发资金收入</t>
    <phoneticPr fontId="7" type="noConversion"/>
  </si>
  <si>
    <t>2018年执行数占预算数%</t>
    <phoneticPr fontId="7" type="noConversion"/>
  </si>
  <si>
    <t>2018年执行数比2017年决算数</t>
    <phoneticPr fontId="7" type="noConversion"/>
  </si>
  <si>
    <t>2019年预算数</t>
    <phoneticPr fontId="7" type="noConversion"/>
  </si>
  <si>
    <t>2018年执行数比上年决算数±%</t>
    <phoneticPr fontId="7" type="noConversion"/>
  </si>
  <si>
    <t>合计</t>
    <phoneticPr fontId="7" type="noConversion"/>
  </si>
  <si>
    <t>一、国有土地使用权出让收入</t>
    <phoneticPr fontId="7" type="noConversion"/>
  </si>
  <si>
    <t>二、城市公用事业附加收入</t>
    <phoneticPr fontId="7" type="noConversion"/>
  </si>
  <si>
    <t>三、国有土地收益基金收入</t>
    <phoneticPr fontId="7" type="noConversion"/>
  </si>
  <si>
    <t>五、城市基础设施配套费收入</t>
    <phoneticPr fontId="7" type="noConversion"/>
  </si>
  <si>
    <t>六、污水处理费收入</t>
    <phoneticPr fontId="7" type="noConversion"/>
  </si>
  <si>
    <t>七、散装水泥专项资金收入</t>
    <phoneticPr fontId="7" type="noConversion"/>
  </si>
  <si>
    <t>八、新型墙体材料专项基金收入</t>
    <phoneticPr fontId="7" type="noConversion"/>
  </si>
  <si>
    <t>十、彩票公益金收入</t>
    <phoneticPr fontId="7" type="noConversion"/>
  </si>
  <si>
    <t>十一、其他政府性基金收入</t>
    <phoneticPr fontId="7" type="noConversion"/>
  </si>
  <si>
    <t>项目</t>
    <phoneticPr fontId="7" type="noConversion"/>
  </si>
  <si>
    <t>支出总计</t>
    <phoneticPr fontId="7" type="noConversion"/>
  </si>
  <si>
    <t>2018年执行数
比上年决算数</t>
    <phoneticPr fontId="7" type="noConversion"/>
  </si>
  <si>
    <t xml:space="preserve">    其他政府性基金支出</t>
    <phoneticPr fontId="7" type="noConversion"/>
  </si>
  <si>
    <t xml:space="preserve">    彩票公益金支出</t>
    <phoneticPr fontId="7" type="noConversion"/>
  </si>
  <si>
    <t xml:space="preserve">    彩票发行销售机构业务费支出</t>
    <phoneticPr fontId="7" type="noConversion"/>
  </si>
  <si>
    <t>营业税</t>
    <phoneticPr fontId="7" type="noConversion"/>
  </si>
  <si>
    <t>车船税</t>
    <phoneticPr fontId="7" type="noConversion"/>
  </si>
  <si>
    <t>2017年决算数</t>
    <phoneticPr fontId="7" type="noConversion"/>
  </si>
  <si>
    <t>2018年预算数</t>
    <phoneticPr fontId="7" type="noConversion"/>
  </si>
  <si>
    <t>2018年执行数</t>
    <phoneticPr fontId="7" type="noConversion"/>
  </si>
  <si>
    <t>2018年执行数占预算数%</t>
    <phoneticPr fontId="7" type="noConversion"/>
  </si>
  <si>
    <t>2018年执行数比上年决算数±%</t>
    <phoneticPr fontId="7" type="noConversion"/>
  </si>
  <si>
    <t>环境保护税</t>
    <phoneticPr fontId="7" type="noConversion"/>
  </si>
  <si>
    <t>捐赠收入</t>
    <phoneticPr fontId="7" type="noConversion"/>
  </si>
  <si>
    <t>政府住房基金收入</t>
    <phoneticPr fontId="7" type="noConversion"/>
  </si>
  <si>
    <t>一般公共预算收入合计</t>
    <phoneticPr fontId="7" type="noConversion"/>
  </si>
  <si>
    <t>一般公共预算支出合计</t>
    <phoneticPr fontId="7" type="noConversion"/>
  </si>
  <si>
    <t>营业税</t>
    <phoneticPr fontId="7" type="noConversion"/>
  </si>
  <si>
    <t>环境保护税</t>
    <phoneticPr fontId="7" type="noConversion"/>
  </si>
  <si>
    <t>政府住房基金收入</t>
    <phoneticPr fontId="7" type="noConversion"/>
  </si>
  <si>
    <t>一般公共预算收入合计</t>
    <phoneticPr fontId="7" type="noConversion"/>
  </si>
  <si>
    <t>二十一、债务发行费用支出</t>
    <phoneticPr fontId="7" type="noConversion"/>
  </si>
  <si>
    <t>二十二、其他支出</t>
    <phoneticPr fontId="7" type="noConversion"/>
  </si>
  <si>
    <t>（表三十一）</t>
    <phoneticPr fontId="7" type="noConversion"/>
  </si>
  <si>
    <t xml:space="preserve">    人大会议</t>
  </si>
  <si>
    <t xml:space="preserve">  海关事务</t>
  </si>
  <si>
    <t xml:space="preserve">    大案要案查处</t>
  </si>
  <si>
    <t xml:space="preserve">    其他商贸事务支出</t>
  </si>
  <si>
    <t xml:space="preserve">  民族事务</t>
  </si>
  <si>
    <t xml:space="preserve">    其他民族事务支出</t>
  </si>
  <si>
    <t xml:space="preserve">  港澳台事务</t>
  </si>
  <si>
    <t xml:space="preserve">    港澳事务</t>
  </si>
  <si>
    <t xml:space="preserve">    其他港澳台事务支出</t>
  </si>
  <si>
    <t xml:space="preserve">  市场监督管理事务</t>
  </si>
  <si>
    <t xml:space="preserve">    其他市场监督管理事务</t>
  </si>
  <si>
    <t xml:space="preserve">  现役部队</t>
  </si>
  <si>
    <t xml:space="preserve">    现役部队</t>
  </si>
  <si>
    <t xml:space="preserve">  武装警察部队</t>
  </si>
  <si>
    <t xml:space="preserve">    武装警察部队</t>
  </si>
  <si>
    <t xml:space="preserve">    其他武装警察部队支出</t>
  </si>
  <si>
    <t xml:space="preserve">  检察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</si>
  <si>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</si>
  <si>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</si>
  <si>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</si>
  <si>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</si>
  <si>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</si>
  <si>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其他法院支出</t>
  </si>
  <si>
    <t xml:space="preserve">    学前教育</t>
  </si>
  <si>
    <t xml:space="preserve">    中专教育</t>
  </si>
  <si>
    <t xml:space="preserve">    其他职业教育支出</t>
  </si>
  <si>
    <t xml:space="preserve">    其他科学技术管理事务支出</t>
  </si>
  <si>
    <t>文化旅游体育与传媒支出</t>
  </si>
  <si>
    <t xml:space="preserve">  文化和旅游</t>
  </si>
  <si>
    <t xml:space="preserve">    文化和旅游交流与合作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</si>
  <si>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</si>
  <si>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</si>
  <si>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</si>
  <si>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</si>
  <si>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新闻出版电影</t>
  </si>
  <si>
    <t xml:space="preserve">  广播电视</t>
  </si>
  <si>
    <t xml:space="preserve">    其他广播电视支出</t>
  </si>
  <si>
    <t xml:space="preserve">    事业单位离退休</t>
  </si>
  <si>
    <t xml:space="preserve">    军队转业干部安置</t>
  </si>
  <si>
    <t xml:space="preserve">    财政对其他基本养老保险基金的补助</t>
  </si>
  <si>
    <t>卫生健康支出</t>
  </si>
  <si>
    <t xml:space="preserve">  卫生健康管理事务</t>
  </si>
  <si>
    <t xml:space="preserve">    其他卫生健康管理事务支出</t>
  </si>
  <si>
    <t xml:space="preserve">  中医药</t>
  </si>
  <si>
    <t xml:space="preserve">    其他中医药支出</t>
  </si>
  <si>
    <t xml:space="preserve">    计划生育服务</t>
  </si>
  <si>
    <t xml:space="preserve">    其他行政事业单位医疗支出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</si>
  <si>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</si>
  <si>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</si>
  <si>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</si>
  <si>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</si>
  <si>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</si>
  <si>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</si>
  <si>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</si>
  <si>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 xml:space="preserve">    生态环境保护宣传</t>
  </si>
  <si>
    <t xml:space="preserve">    环境保护法规、规划及标准</t>
  </si>
  <si>
    <t xml:space="preserve">  其他城乡社区支出</t>
  </si>
  <si>
    <t xml:space="preserve">    其他城乡社区支出</t>
  </si>
  <si>
    <t xml:space="preserve">    科技转化与推广服务</t>
  </si>
  <si>
    <t xml:space="preserve">    执法监管</t>
  </si>
  <si>
    <t xml:space="preserve">    农业行业业务管理</t>
  </si>
  <si>
    <t xml:space="preserve">    防灾救灾</t>
  </si>
  <si>
    <t xml:space="preserve">  林业和草原</t>
  </si>
  <si>
    <t xml:space="preserve">    防灾减灾</t>
  </si>
  <si>
    <t xml:space="preserve">    其他林业和草原支出</t>
  </si>
  <si>
    <t xml:space="preserve">    水利工程运行与维护</t>
  </si>
  <si>
    <t xml:space="preserve">    农田水利</t>
  </si>
  <si>
    <t xml:space="preserve">    江河湖库水系综合整治</t>
  </si>
  <si>
    <t xml:space="preserve">    水利安全监督</t>
  </si>
  <si>
    <t xml:space="preserve">    农村人畜饮水</t>
  </si>
  <si>
    <t xml:space="preserve">    扶贫事业机构</t>
  </si>
  <si>
    <t xml:space="preserve">    支持农村金融机构</t>
  </si>
  <si>
    <t xml:space="preserve">    涉农贷款增量奖励</t>
  </si>
  <si>
    <t xml:space="preserve">  其他资源勘探信息等支出</t>
  </si>
  <si>
    <t xml:space="preserve">    其他资源勘探信息等支出</t>
  </si>
  <si>
    <t xml:space="preserve">  其他商业服务业等支出</t>
  </si>
  <si>
    <t xml:space="preserve">    其他商业服务业等支出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</si>
  <si>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</si>
  <si>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</si>
  <si>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</si>
  <si>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</si>
  <si>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  自然资源规划及管理</t>
  </si>
  <si>
    <t xml:space="preserve">    其他自然资源事务支出</t>
  </si>
  <si>
    <t xml:space="preserve">    粮食风险基金</t>
  </si>
  <si>
    <t xml:space="preserve">    其他粮油事务支出</t>
  </si>
  <si>
    <t xml:space="preserve">  应急管理事务</t>
  </si>
  <si>
    <t xml:space="preserve">    其他应急管理支出</t>
  </si>
  <si>
    <t xml:space="preserve">  消防事务</t>
  </si>
  <si>
    <t xml:space="preserve">    其他消防事务支出</t>
  </si>
  <si>
    <t xml:space="preserve">  煤矿事务</t>
  </si>
  <si>
    <t xml:space="preserve">    其他煤矿事务支出</t>
  </si>
  <si>
    <t xml:space="preserve">    工资奖金津补贴</t>
  </si>
  <si>
    <t xml:space="preserve">    社会保障缴费</t>
  </si>
  <si>
    <t xml:space="preserve">    其他工资福利支出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</si>
  <si>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</si>
  <si>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</si>
  <si>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</si>
  <si>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</si>
  <si>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</si>
  <si>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</si>
  <si>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</si>
  <si>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</si>
  <si>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维修（护）费</t>
  </si>
  <si>
    <t xml:space="preserve">    其他商品和服务支出</t>
  </si>
  <si>
    <t xml:space="preserve">    房屋建筑物构建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</si>
  <si>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</si>
  <si>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</si>
  <si>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</si>
  <si>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</si>
  <si>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</si>
  <si>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</si>
  <si>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  工资福利支出</t>
  </si>
  <si>
    <t xml:space="preserve">    商品和服务支出</t>
  </si>
  <si>
    <t xml:space="preserve">    其他对事业单位补助</t>
  </si>
  <si>
    <t xml:space="preserve">    资本性支出(一)</t>
  </si>
  <si>
    <t xml:space="preserve">    资本性支出(二)</t>
  </si>
  <si>
    <t xml:space="preserve">    费用补贴</t>
  </si>
  <si>
    <t xml:space="preserve">    利息补贴</t>
  </si>
  <si>
    <t xml:space="preserve">    其他对企业补助</t>
  </si>
  <si>
    <t xml:space="preserve">    对企业资本性支出(一)</t>
  </si>
  <si>
    <t xml:space="preserve">    对企业资本性支出(二)</t>
  </si>
  <si>
    <t>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</si>
  <si>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</si>
  <si>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</si>
  <si>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</si>
  <si>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</si>
  <si>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</si>
  <si>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 xml:space="preserve">    对社会保险基金补助</t>
  </si>
  <si>
    <t xml:space="preserve">    补充全国社会保障基金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</si>
  <si>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</si>
  <si>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</si>
  <si>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</si>
  <si>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</si>
  <si>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 xml:space="preserve">    国内债务还本</t>
  </si>
  <si>
    <t xml:space="preserve">    国外债务还本</t>
  </si>
  <si>
    <t xml:space="preserve">    上下级政府间转移性支出</t>
  </si>
  <si>
    <t xml:space="preserve">    援助其他地区支出</t>
  </si>
  <si>
    <t xml:space="preserve">    债务转贷</t>
  </si>
  <si>
    <t xml:space="preserve">    调出资金</t>
  </si>
  <si>
    <t xml:space="preserve">    预留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</si>
  <si>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</si>
  <si>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</si>
  <si>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</si>
  <si>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   公务接待费</t>
    <phoneticPr fontId="7" type="noConversion"/>
  </si>
  <si>
    <t xml:space="preserve">    委托业务费</t>
    <phoneticPr fontId="7" type="noConversion"/>
  </si>
  <si>
    <t xml:space="preserve">    专用材料购置费</t>
    <phoneticPr fontId="7" type="noConversion"/>
  </si>
  <si>
    <t xml:space="preserve">    培训费</t>
    <phoneticPr fontId="7" type="noConversion"/>
  </si>
  <si>
    <t xml:space="preserve">    会议费</t>
    <phoneticPr fontId="7" type="noConversion"/>
  </si>
  <si>
    <t xml:space="preserve">    办公经费</t>
    <phoneticPr fontId="7" type="noConversion"/>
  </si>
  <si>
    <t xml:space="preserve">    其他工资福利支出</t>
    <phoneticPr fontId="7" type="noConversion"/>
  </si>
  <si>
    <t xml:space="preserve">    住房公积金</t>
    <phoneticPr fontId="7" type="noConversion"/>
  </si>
  <si>
    <t xml:space="preserve">    社会保障缴费</t>
    <phoneticPr fontId="7" type="noConversion"/>
  </si>
  <si>
    <t xml:space="preserve">    工资奖金津补贴</t>
    <phoneticPr fontId="7" type="noConversion"/>
  </si>
  <si>
    <t>2017年决算数</t>
    <phoneticPr fontId="7" type="noConversion"/>
  </si>
  <si>
    <t>2018年预算数</t>
    <phoneticPr fontId="7" type="noConversion"/>
  </si>
  <si>
    <t>2018年执行数</t>
    <phoneticPr fontId="7" type="noConversion"/>
  </si>
  <si>
    <t>2018年执行数
占预算数%</t>
    <phoneticPr fontId="7" type="noConversion"/>
  </si>
  <si>
    <t>2018年执行数
比上年决算数</t>
    <phoneticPr fontId="7" type="noConversion"/>
  </si>
  <si>
    <t>一、国有土地使用权出让收入</t>
    <phoneticPr fontId="7" type="noConversion"/>
  </si>
  <si>
    <t>二、城市公用事业附加收入</t>
    <phoneticPr fontId="7" type="noConversion"/>
  </si>
  <si>
    <t>三、国有土地收益基金收入</t>
    <phoneticPr fontId="7" type="noConversion"/>
  </si>
  <si>
    <t>四、农业土地开发资金收入</t>
    <phoneticPr fontId="7" type="noConversion"/>
  </si>
  <si>
    <t>五、城市基础设施配套费收入</t>
    <phoneticPr fontId="7" type="noConversion"/>
  </si>
  <si>
    <t>六、污水处理费收入</t>
    <phoneticPr fontId="7" type="noConversion"/>
  </si>
  <si>
    <t>七、散装水泥专项资金收入</t>
    <phoneticPr fontId="7" type="noConversion"/>
  </si>
  <si>
    <t>八、新型墙体材料专项基金收入</t>
    <phoneticPr fontId="7" type="noConversion"/>
  </si>
  <si>
    <t>十、彩票公益金收入</t>
    <phoneticPr fontId="7" type="noConversion"/>
  </si>
  <si>
    <t>十一、其他政府性基金收入</t>
    <phoneticPr fontId="7" type="noConversion"/>
  </si>
  <si>
    <t xml:space="preserve">  其他文化体育与传媒支出</t>
  </si>
  <si>
    <t xml:space="preserve">    其他文化体育与传媒支出</t>
  </si>
  <si>
    <t xml:space="preserve">    行政运行</t>
    <phoneticPr fontId="7" type="noConversion"/>
  </si>
  <si>
    <t xml:space="preserve">    事业运行</t>
    <phoneticPr fontId="7" type="noConversion"/>
  </si>
  <si>
    <t xml:space="preserve">    一般行政管理事务</t>
    <phoneticPr fontId="7" type="noConversion"/>
  </si>
  <si>
    <t xml:space="preserve">    参政议政</t>
    <phoneticPr fontId="7" type="noConversion"/>
  </si>
  <si>
    <t xml:space="preserve">    一般行政管理事务</t>
    <phoneticPr fontId="7" type="noConversion"/>
  </si>
  <si>
    <t xml:space="preserve">    信息化建设</t>
    <phoneticPr fontId="7" type="noConversion"/>
  </si>
  <si>
    <t xml:space="preserve">    机关服务</t>
    <phoneticPr fontId="7" type="noConversion"/>
  </si>
  <si>
    <t xml:space="preserve">    专项业务</t>
    <phoneticPr fontId="7" type="noConversion"/>
  </si>
  <si>
    <t xml:space="preserve">    公务员事务</t>
    <phoneticPr fontId="7" type="noConversion"/>
  </si>
  <si>
    <t xml:space="preserve">    其他共产党事务支出</t>
    <phoneticPr fontId="7" type="noConversion"/>
  </si>
  <si>
    <t xml:space="preserve">    市场监管执法</t>
    <phoneticPr fontId="7" type="noConversion"/>
  </si>
  <si>
    <t xml:space="preserve">    消费者权益保护</t>
    <phoneticPr fontId="7" type="noConversion"/>
  </si>
  <si>
    <t xml:space="preserve">    执法办案</t>
    <phoneticPr fontId="7" type="noConversion"/>
  </si>
  <si>
    <t xml:space="preserve">    特别业务</t>
    <phoneticPr fontId="7" type="noConversion"/>
  </si>
  <si>
    <t xml:space="preserve">  政府办公厅 及相关机构事务</t>
  </si>
  <si>
    <t xml:space="preserve">    其他政府办公厅 及相关机构事务支出</t>
  </si>
  <si>
    <t xml:space="preserve">  党委办公厅 及相关机构事务</t>
  </si>
  <si>
    <t xml:space="preserve">    其他党委办公厅 及相关机构事务支出</t>
  </si>
  <si>
    <t xml:space="preserve">    行政运行 </t>
  </si>
  <si>
    <t xml:space="preserve">    机关服务 </t>
  </si>
  <si>
    <t xml:space="preserve">    事业运行 </t>
  </si>
  <si>
    <t xml:space="preserve">    一般行政管理事务 </t>
  </si>
  <si>
    <t xml:space="preserve">    机构运行 </t>
  </si>
  <si>
    <t xml:space="preserve">    电视 </t>
  </si>
  <si>
    <t xml:space="preserve">    信息化建设 </t>
  </si>
  <si>
    <t xml:space="preserve">    事业机构 </t>
  </si>
  <si>
    <t xml:space="preserve">    水利工程建设 </t>
  </si>
  <si>
    <t xml:space="preserve">    公路养护 </t>
  </si>
  <si>
    <t xml:space="preserve">    安全监管 </t>
  </si>
  <si>
    <t xml:space="preserve">    消防应急救援 </t>
  </si>
  <si>
    <t xml:space="preserve">    煤矿安全监察事务 </t>
  </si>
  <si>
    <t xml:space="preserve">    地震监测 </t>
  </si>
  <si>
    <t>民族事务</t>
    <phoneticPr fontId="7" type="noConversion"/>
  </si>
  <si>
    <t>市场监督管理事务</t>
    <phoneticPr fontId="7" type="noConversion"/>
  </si>
  <si>
    <t xml:space="preserve">  六、文化旅游体育与传媒支出</t>
    <phoneticPr fontId="7" type="noConversion"/>
  </si>
  <si>
    <t>文化和旅游</t>
    <phoneticPr fontId="7" type="noConversion"/>
  </si>
  <si>
    <t>新闻出版电影</t>
    <phoneticPr fontId="7" type="noConversion"/>
  </si>
  <si>
    <t>特困人员救助供养</t>
    <phoneticPr fontId="7" type="noConversion"/>
  </si>
  <si>
    <t xml:space="preserve">  八、卫生健康支出</t>
    <phoneticPr fontId="7" type="noConversion"/>
  </si>
  <si>
    <t>其他卫生健康支出</t>
    <phoneticPr fontId="7" type="noConversion"/>
  </si>
  <si>
    <t>林业和草原</t>
    <phoneticPr fontId="7" type="noConversion"/>
  </si>
  <si>
    <t>成品油价格改革对交通运输的补贴</t>
    <phoneticPr fontId="7" type="noConversion"/>
  </si>
  <si>
    <t xml:space="preserve">  十六、自然资源海洋气象等支出</t>
    <phoneticPr fontId="7" type="noConversion"/>
  </si>
  <si>
    <t>自然资源事务</t>
    <phoneticPr fontId="7" type="noConversion"/>
  </si>
  <si>
    <t>其他自然资源海洋气象等支出</t>
    <phoneticPr fontId="7" type="noConversion"/>
  </si>
  <si>
    <t xml:space="preserve">  十九、灾害防治及应急管理支出</t>
    <phoneticPr fontId="7" type="noConversion"/>
  </si>
  <si>
    <t>其他灾害防治及应急管理支出</t>
    <phoneticPr fontId="7" type="noConversion"/>
  </si>
  <si>
    <t>其他公共安全支出</t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</si>
  <si>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其他公共安全支出</t>
    </r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</si>
  <si>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  其他公共安全支出</t>
    </r>
    <phoneticPr fontId="7" type="noConversion"/>
  </si>
  <si>
    <t xml:space="preserve">    中医医院</t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</si>
  <si>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成品油价格改革对交通运输的补贴</t>
    </r>
    <phoneticPr fontId="7" type="noConversion"/>
  </si>
  <si>
    <t xml:space="preserve">    成品油价格改革补贴其他支出</t>
    <phoneticPr fontId="7" type="noConversion"/>
  </si>
  <si>
    <r>
      <t xml:space="preserve">    其他</t>
    </r>
    <r>
      <rPr>
        <sz val="12"/>
        <rFont val="宋体"/>
        <family val="3"/>
        <charset val="134"/>
      </rPr>
      <t>保障性安居工程支出</t>
    </r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</si>
  <si>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物资事务</t>
    </r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</si>
  <si>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  物资事务</t>
    </r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</si>
  <si>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其他农林水支出</t>
    </r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</si>
  <si>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  其他农林水支出</t>
    </r>
    <phoneticPr fontId="7" type="noConversion"/>
  </si>
  <si>
    <t xml:space="preserve"> 2019年市本级一般公共预算支出预算表(政府经济分类）</t>
    <phoneticPr fontId="7" type="noConversion"/>
  </si>
  <si>
    <t xml:space="preserve">2019年市本级一般公共预算支出预算表（功能分类） </t>
    <phoneticPr fontId="7" type="noConversion"/>
  </si>
  <si>
    <t xml:space="preserve"> 2019年市本级一般公共预算基本支出预算表(政府经济分类）</t>
    <phoneticPr fontId="7" type="noConversion"/>
  </si>
  <si>
    <t>10、2019年市本级一般公共预算支出预算表（政府经济分类）………… （表十）</t>
    <phoneticPr fontId="7" type="noConversion"/>
  </si>
  <si>
    <t>11、2019年市本级一般公共预算基本支出预算表（政府经济分类）…… （表十一）</t>
    <phoneticPr fontId="7" type="noConversion"/>
  </si>
  <si>
    <t>五、城市基础设施配套费收入</t>
    <phoneticPr fontId="7" type="noConversion"/>
  </si>
  <si>
    <t>灾害防治及应急管理支出</t>
    <phoneticPr fontId="7" type="noConversion"/>
  </si>
  <si>
    <t>2019年新增科目</t>
    <phoneticPr fontId="7" type="noConversion"/>
  </si>
  <si>
    <t xml:space="preserve">    调出资金</t>
    <phoneticPr fontId="7" type="noConversion"/>
  </si>
  <si>
    <t xml:space="preserve">    国有土地使用权出让收入及对应专项债务收入安排的支出</t>
    <phoneticPr fontId="7" type="noConversion"/>
  </si>
  <si>
    <t xml:space="preserve">    政府性基金转移支付</t>
    <phoneticPr fontId="7" type="noConversion"/>
  </si>
  <si>
    <t xml:space="preserve">        政府性基金预算调出资金</t>
    <phoneticPr fontId="7" type="noConversion"/>
  </si>
  <si>
    <t xml:space="preserve">        政府性基金补助支出</t>
    <phoneticPr fontId="7" type="noConversion"/>
  </si>
  <si>
    <t xml:space="preserve">（表九）                                                                                                                                                                                            </t>
    <phoneticPr fontId="7" type="noConversion"/>
  </si>
  <si>
    <t xml:space="preserve">       “三供一业”移交补助支出</t>
    <phoneticPr fontId="7" type="noConversion"/>
  </si>
  <si>
    <t>（表二十三）</t>
    <phoneticPr fontId="57" type="noConversion"/>
  </si>
  <si>
    <t>（表二十四）</t>
    <phoneticPr fontId="7" type="noConversion"/>
  </si>
  <si>
    <t>（表二十五）</t>
    <phoneticPr fontId="7" type="noConversion"/>
  </si>
  <si>
    <t>（表二十七）</t>
    <phoneticPr fontId="7" type="noConversion"/>
  </si>
  <si>
    <t>（表二十八）</t>
    <phoneticPr fontId="7" type="noConversion"/>
  </si>
  <si>
    <t>（表二十九）</t>
    <phoneticPr fontId="7" type="noConversion"/>
  </si>
  <si>
    <t>（表三十）</t>
    <phoneticPr fontId="7" type="noConversion"/>
  </si>
  <si>
    <t>（表三十二）</t>
    <phoneticPr fontId="7" type="noConversion"/>
  </si>
  <si>
    <t>2019年2月</t>
    <phoneticPr fontId="7" type="noConversion"/>
  </si>
  <si>
    <t>3、2019年市本级国有资本经营收入预算表…………………………………（表二十四）</t>
    <phoneticPr fontId="7" type="noConversion"/>
  </si>
  <si>
    <t>2、2019年全市社会保险基金收入预算表……………………………………（表二十八）</t>
    <phoneticPr fontId="7" type="noConversion"/>
  </si>
  <si>
    <t>3、2019年全市社会保险基金支出预算表……………………………………（表二十九）</t>
    <phoneticPr fontId="7" type="noConversion"/>
  </si>
  <si>
    <t>1、2018年底政府性债务余额情况表…………………………………………（表三十）</t>
    <phoneticPr fontId="7" type="noConversion"/>
  </si>
  <si>
    <t>2、2018年政府一般债务限额和余额情况表…………………………………（表三十一）</t>
    <phoneticPr fontId="7" type="noConversion"/>
  </si>
  <si>
    <t>3、2018年政府专项债务限额和余额情况表…………………………………（表三十二）</t>
    <phoneticPr fontId="7" type="noConversion"/>
  </si>
  <si>
    <t>1、2018年全市政府性基金收入执行情况表…………………………………（表十三）</t>
    <phoneticPr fontId="7" type="noConversion"/>
  </si>
  <si>
    <t>2018年市本级国有资本经营预算收入执行情况表</t>
    <phoneticPr fontId="7" type="noConversion"/>
  </si>
  <si>
    <t>2018年市本级国有资本经营预算支出执行情况表</t>
    <phoneticPr fontId="57" type="noConversion"/>
  </si>
  <si>
    <t>2018年全市社会保险基金收支执行情况表</t>
    <phoneticPr fontId="7" type="noConversion"/>
  </si>
  <si>
    <t>1、2018年市本级国有资本经营收入执行情况表……………………………（表二十二）</t>
    <phoneticPr fontId="7" type="noConversion"/>
  </si>
  <si>
    <t>2、2018年市本级国有资本经营支出执行情况表……………………………（表二十三）</t>
    <phoneticPr fontId="7" type="noConversion"/>
  </si>
  <si>
    <t>1、2018年全市社会保险基金收支执行情况表………………………………（表二十七）</t>
    <phoneticPr fontId="7" type="noConversion"/>
  </si>
  <si>
    <t>股利、股息收入</t>
    <phoneticPr fontId="7" type="noConversion"/>
  </si>
  <si>
    <t>2018年预算数</t>
    <phoneticPr fontId="7" type="noConversion"/>
  </si>
  <si>
    <t>完成预算%</t>
    <phoneticPr fontId="7" type="noConversion"/>
  </si>
  <si>
    <t>利润收入</t>
    <phoneticPr fontId="7" type="noConversion"/>
  </si>
  <si>
    <t>股利、股息收入</t>
    <phoneticPr fontId="7" type="noConversion"/>
  </si>
  <si>
    <t>其他国有资本经营预算收入</t>
    <phoneticPr fontId="7" type="noConversion"/>
  </si>
  <si>
    <t>转移性收入</t>
    <phoneticPr fontId="7" type="noConversion"/>
  </si>
  <si>
    <t xml:space="preserve">   上级补助收入</t>
    <phoneticPr fontId="7" type="noConversion"/>
  </si>
  <si>
    <t>解决历史遗留问题及改革成本支出</t>
    <phoneticPr fontId="7" type="noConversion"/>
  </si>
  <si>
    <t>国有企业资本金注入</t>
    <phoneticPr fontId="7" type="noConversion"/>
  </si>
  <si>
    <t>其他国有资本经营预算支出</t>
    <phoneticPr fontId="7" type="noConversion"/>
  </si>
  <si>
    <t>转移性支出</t>
    <phoneticPr fontId="57" type="noConversion"/>
  </si>
  <si>
    <t xml:space="preserve">    补助下级支出</t>
    <phoneticPr fontId="57" type="noConversion"/>
  </si>
  <si>
    <t xml:space="preserve">    调出资金</t>
    <phoneticPr fontId="57" type="noConversion"/>
  </si>
  <si>
    <t>收入合计</t>
    <phoneticPr fontId="7" type="noConversion"/>
  </si>
  <si>
    <t>收入总计</t>
    <phoneticPr fontId="7" type="noConversion"/>
  </si>
  <si>
    <t>支出合计</t>
    <phoneticPr fontId="57" type="noConversion"/>
  </si>
  <si>
    <t>支出总计</t>
    <phoneticPr fontId="57" type="noConversion"/>
  </si>
  <si>
    <t>一、国有土地使用权出让收入</t>
    <phoneticPr fontId="7" type="noConversion"/>
  </si>
  <si>
    <t>二、城市公用事业附加收入</t>
    <phoneticPr fontId="7" type="noConversion"/>
  </si>
  <si>
    <t>三、国有土地收益基金收入</t>
    <phoneticPr fontId="7" type="noConversion"/>
  </si>
  <si>
    <t>四、农业土地开发资金收入</t>
    <phoneticPr fontId="7" type="noConversion"/>
  </si>
  <si>
    <t>五、城市基础设施配套费收入</t>
    <phoneticPr fontId="7" type="noConversion"/>
  </si>
  <si>
    <t>六、污水处理费收入</t>
    <phoneticPr fontId="7" type="noConversion"/>
  </si>
  <si>
    <t>七、散装水泥专项资金收入</t>
    <phoneticPr fontId="7" type="noConversion"/>
  </si>
  <si>
    <t>八、新型墙体材料专项基金收入</t>
    <phoneticPr fontId="7" type="noConversion"/>
  </si>
  <si>
    <t>十、彩票公益金收入</t>
    <phoneticPr fontId="7" type="noConversion"/>
  </si>
  <si>
    <t>十一、其他政府性基金收入</t>
    <phoneticPr fontId="7" type="noConversion"/>
  </si>
  <si>
    <t>营业税</t>
    <phoneticPr fontId="7" type="noConversion"/>
  </si>
  <si>
    <t>车船税</t>
    <phoneticPr fontId="7" type="noConversion"/>
  </si>
  <si>
    <t>环境保护税</t>
    <phoneticPr fontId="7" type="noConversion"/>
  </si>
  <si>
    <t>捐赠收入</t>
    <phoneticPr fontId="7" type="noConversion"/>
  </si>
  <si>
    <t>政府住房基金收入</t>
    <phoneticPr fontId="7" type="noConversion"/>
  </si>
  <si>
    <t>2018年执行数</t>
    <phoneticPr fontId="7" type="noConversion"/>
  </si>
  <si>
    <t>2019年预算数</t>
    <phoneticPr fontId="7" type="noConversion"/>
  </si>
  <si>
    <t>2019年预算数
比2018年执行数</t>
    <phoneticPr fontId="7" type="noConversion"/>
  </si>
  <si>
    <t>六、文化旅游体育与传媒支出</t>
    <phoneticPr fontId="7" type="noConversion"/>
  </si>
  <si>
    <t>八、卫生健康支出</t>
    <phoneticPr fontId="7" type="noConversion"/>
  </si>
  <si>
    <t>十六、自然资源海洋气象等支出</t>
    <phoneticPr fontId="7" type="noConversion"/>
  </si>
  <si>
    <t>十九、灾害防治及应急管理支出</t>
    <phoneticPr fontId="7" type="noConversion"/>
  </si>
  <si>
    <t>二十、预备费</t>
    <phoneticPr fontId="7" type="noConversion"/>
  </si>
  <si>
    <t>占一般预算支出的1.4%</t>
    <phoneticPr fontId="7" type="noConversion"/>
  </si>
  <si>
    <t>二十一、债务付息支出</t>
    <phoneticPr fontId="7" type="noConversion"/>
  </si>
  <si>
    <t>市本级化解债务支出通过政府性基金安排，因此下降较多。</t>
    <phoneticPr fontId="7" type="noConversion"/>
  </si>
  <si>
    <t>二十二、其他支出</t>
    <phoneticPr fontId="7" type="noConversion"/>
  </si>
  <si>
    <t>预计上级补助资金减少</t>
    <phoneticPr fontId="7" type="noConversion"/>
  </si>
  <si>
    <t>部分支出划入“灾害防治及应急管理”科目</t>
    <phoneticPr fontId="7" type="noConversion"/>
  </si>
  <si>
    <t>专项收入</t>
    <phoneticPr fontId="7" type="noConversion"/>
  </si>
  <si>
    <t>行政事业性收费收入</t>
    <phoneticPr fontId="7" type="noConversion"/>
  </si>
  <si>
    <t>罚没收入</t>
    <phoneticPr fontId="7" type="noConversion"/>
  </si>
  <si>
    <t>国有资本经营收入</t>
    <phoneticPr fontId="7" type="noConversion"/>
  </si>
  <si>
    <t>国有资源（资产）有偿使用收入</t>
    <phoneticPr fontId="7" type="noConversion"/>
  </si>
  <si>
    <t>其他收入</t>
    <phoneticPr fontId="7" type="noConversion"/>
  </si>
  <si>
    <t>　 中省补助收入</t>
    <phoneticPr fontId="7" type="noConversion"/>
  </si>
  <si>
    <t xml:space="preserve">      税收返还补助</t>
    <phoneticPr fontId="7" type="noConversion"/>
  </si>
  <si>
    <t xml:space="preserve">      一般性转移支付补助</t>
    <phoneticPr fontId="7" type="noConversion"/>
  </si>
  <si>
    <t xml:space="preserve">   调入资金</t>
    <phoneticPr fontId="7" type="noConversion"/>
  </si>
  <si>
    <t xml:space="preserve">      盘活存量资金调入</t>
    <phoneticPr fontId="7" type="noConversion"/>
  </si>
  <si>
    <t xml:space="preserve">      政府性基金调入</t>
    <phoneticPr fontId="7" type="noConversion"/>
  </si>
  <si>
    <t xml:space="preserve">   新增地方政府一般债券</t>
    <phoneticPr fontId="7" type="noConversion"/>
  </si>
  <si>
    <t xml:space="preserve">      专项转移支付补助</t>
    <phoneticPr fontId="7" type="noConversion"/>
  </si>
  <si>
    <t>上解中省支出</t>
    <phoneticPr fontId="7" type="noConversion"/>
  </si>
  <si>
    <t xml:space="preserve">   下级上解收入</t>
    <phoneticPr fontId="7" type="noConversion"/>
  </si>
  <si>
    <t xml:space="preserve">      专项上解收入</t>
    <phoneticPr fontId="7" type="noConversion"/>
  </si>
  <si>
    <t xml:space="preserve">        移民补助（大中型水库移民后期扶持基金支出）</t>
    <phoneticPr fontId="7" type="noConversion"/>
  </si>
  <si>
    <t xml:space="preserve">        土地开发支出</t>
    <phoneticPr fontId="7" type="noConversion"/>
  </si>
  <si>
    <t xml:space="preserve">        其他城市公用事业附加安排的支出</t>
    <phoneticPr fontId="7" type="noConversion"/>
  </si>
  <si>
    <t xml:space="preserve">        城市公共设施</t>
    <phoneticPr fontId="7" type="noConversion"/>
  </si>
  <si>
    <t xml:space="preserve">        污水处理设施建设和运营</t>
    <phoneticPr fontId="7" type="noConversion"/>
  </si>
  <si>
    <t xml:space="preserve">        其他新型墙体材料专项基金支出</t>
    <phoneticPr fontId="7" type="noConversion"/>
  </si>
  <si>
    <t xml:space="preserve">        彩票市场调控资金支出</t>
    <phoneticPr fontId="7" type="noConversion"/>
  </si>
  <si>
    <t xml:space="preserve">        福利彩票销售机构的业务费支出</t>
    <phoneticPr fontId="7" type="noConversion"/>
  </si>
  <si>
    <t xml:space="preserve">        用于社会福利的彩票公益金支出</t>
    <phoneticPr fontId="7" type="noConversion"/>
  </si>
  <si>
    <t xml:space="preserve">        用于体育事业的彩票公益金支出</t>
    <phoneticPr fontId="7" type="noConversion"/>
  </si>
  <si>
    <t xml:space="preserve">        用于城乡医疗救助的彩票公益金支出</t>
    <phoneticPr fontId="7" type="noConversion"/>
  </si>
  <si>
    <t xml:space="preserve">        用于红十字事业的彩票公益金支出</t>
    <phoneticPr fontId="7" type="noConversion"/>
  </si>
  <si>
    <t xml:space="preserve">        用于残疾人事业的彩票公益金支出</t>
    <phoneticPr fontId="7" type="noConversion"/>
  </si>
  <si>
    <t xml:space="preserve">       移民补助（大中型水库移民后期扶持基金支出）</t>
    <phoneticPr fontId="7" type="noConversion"/>
  </si>
  <si>
    <t xml:space="preserve">       彩票市场调控资金支出</t>
    <phoneticPr fontId="7" type="noConversion"/>
  </si>
  <si>
    <t xml:space="preserve">       用于城乡医疗救助的彩票公益金支出</t>
    <phoneticPr fontId="7" type="noConversion"/>
  </si>
  <si>
    <t xml:space="preserve">       用于残疾人事业的彩票公益金支出</t>
    <phoneticPr fontId="7" type="noConversion"/>
  </si>
  <si>
    <t>4、2019年市本级国有资本经营专项转移支付预算表………………………（表二十五）</t>
    <phoneticPr fontId="7" type="noConversion"/>
  </si>
  <si>
    <t>5、2019年市本级国有资本经营支出预算表…………………………………（表二十六）</t>
    <phoneticPr fontId="7" type="noConversion"/>
  </si>
  <si>
    <t>（表二十六）</t>
    <phoneticPr fontId="7" type="noConversion"/>
  </si>
</sst>
</file>

<file path=xl/styles.xml><?xml version="1.0" encoding="utf-8"?>
<styleSheet xmlns="http://schemas.openxmlformats.org/spreadsheetml/2006/main">
  <numFmts count="14">
    <numFmt numFmtId="176" formatCode="0_ "/>
    <numFmt numFmtId="177" formatCode="0_);[Red]\(0\)"/>
    <numFmt numFmtId="178" formatCode="#,##0_);[Red]\(#,##0\)"/>
    <numFmt numFmtId="179" formatCode="0;_밀"/>
    <numFmt numFmtId="180" formatCode="0.0%"/>
    <numFmt numFmtId="181" formatCode="0;__xd800_"/>
    <numFmt numFmtId="182" formatCode="0;_尀"/>
    <numFmt numFmtId="183" formatCode="0;_"/>
    <numFmt numFmtId="184" formatCode="0;_頀"/>
    <numFmt numFmtId="185" formatCode="#,##0_ ;[Red]\-#,##0\ "/>
    <numFmt numFmtId="186" formatCode="0;_퀀"/>
    <numFmt numFmtId="187" formatCode="0.00_ "/>
    <numFmt numFmtId="188" formatCode="0.0"/>
    <numFmt numFmtId="189" formatCode="0;_蠀"/>
  </numFmts>
  <fonts count="63">
    <font>
      <sz val="12"/>
      <name val="宋体"/>
      <charset val="134"/>
    </font>
    <font>
      <sz val="18"/>
      <name val="方正小标宋简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方正小标宋简体"/>
      <family val="3"/>
      <charset val="134"/>
    </font>
    <font>
      <sz val="9"/>
      <name val="宋体"/>
      <family val="3"/>
      <charset val="134"/>
    </font>
    <font>
      <sz val="11"/>
      <name val="SimSun"/>
      <charset val="134"/>
    </font>
    <font>
      <sz val="11"/>
      <name val="方正新书宋简体"/>
      <charset val="134"/>
    </font>
    <font>
      <b/>
      <sz val="11"/>
      <name val="方正新书宋简体"/>
      <charset val="134"/>
    </font>
    <font>
      <b/>
      <sz val="11"/>
      <name val="黑体"/>
      <family val="3"/>
      <charset val="134"/>
    </font>
    <font>
      <sz val="12"/>
      <name val="方正新书宋简体"/>
      <charset val="134"/>
    </font>
    <font>
      <sz val="11"/>
      <name val="方正小标宋简体"/>
      <family val="3"/>
      <charset val="134"/>
    </font>
    <font>
      <sz val="12"/>
      <name val="黑体"/>
      <family val="3"/>
      <charset val="134"/>
    </font>
    <font>
      <sz val="10"/>
      <name val="方正小标宋简体"/>
      <family val="3"/>
      <charset val="134"/>
    </font>
    <font>
      <sz val="10"/>
      <name val="Helv"/>
      <family val="2"/>
    </font>
    <font>
      <sz val="10"/>
      <name val="方正新书宋简体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b/>
      <sz val="10"/>
      <name val="Helv"/>
      <family val="2"/>
    </font>
    <font>
      <b/>
      <sz val="12"/>
      <name val="Helv"/>
      <family val="2"/>
    </font>
    <font>
      <sz val="16"/>
      <name val="方正小标宋简体"/>
      <family val="3"/>
      <charset val="134"/>
    </font>
    <font>
      <sz val="11"/>
      <name val="黑体"/>
      <family val="3"/>
      <charset val="134"/>
    </font>
    <font>
      <sz val="14"/>
      <name val="黑体"/>
      <family val="3"/>
      <charset val="134"/>
    </font>
    <font>
      <sz val="15"/>
      <name val="黑体"/>
      <family val="3"/>
      <charset val="134"/>
    </font>
    <font>
      <b/>
      <sz val="22"/>
      <name val="华文中宋"/>
      <family val="3"/>
      <charset val="134"/>
    </font>
    <font>
      <sz val="26"/>
      <name val="方正小标宋简体"/>
      <family val="3"/>
      <charset val="134"/>
    </font>
    <font>
      <sz val="16"/>
      <name val="楷体_GB2312"/>
      <family val="3"/>
      <charset val="134"/>
    </font>
    <font>
      <b/>
      <sz val="18"/>
      <name val="楷体_GB2312"/>
      <family val="3"/>
      <charset val="134"/>
    </font>
    <font>
      <b/>
      <sz val="18"/>
      <name val="Times New Roman"/>
      <family val="1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方正新书宋简体"/>
      <charset val="134"/>
    </font>
    <font>
      <sz val="12"/>
      <color theme="1"/>
      <name val="宋体"/>
      <family val="3"/>
      <charset val="134"/>
    </font>
    <font>
      <sz val="12"/>
      <color theme="1"/>
      <name val="方正小标宋简体"/>
      <family val="3"/>
      <charset val="134"/>
    </font>
    <font>
      <b/>
      <sz val="11"/>
      <color theme="1"/>
      <name val="方正新书宋简体"/>
      <charset val="134"/>
    </font>
    <font>
      <b/>
      <sz val="12"/>
      <color theme="1"/>
      <name val="宋体"/>
      <family val="3"/>
      <charset val="134"/>
    </font>
    <font>
      <sz val="10"/>
      <color theme="1"/>
      <name val="方正小标宋简体"/>
      <family val="3"/>
      <charset val="134"/>
    </font>
    <font>
      <sz val="12"/>
      <color theme="1"/>
      <name val="方正新书宋简体"/>
      <charset val="134"/>
    </font>
    <font>
      <sz val="12"/>
      <color theme="1"/>
      <name val="黑体"/>
      <family val="3"/>
      <charset val="134"/>
    </font>
    <font>
      <sz val="10"/>
      <color theme="1"/>
      <name val="Helv"/>
      <family val="2"/>
    </font>
    <font>
      <sz val="11"/>
      <color theme="1"/>
      <name val="Helv"/>
      <family val="2"/>
    </font>
    <font>
      <sz val="11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7">
    <xf numFmtId="0" fontId="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0" borderId="0" applyBorder="0"/>
    <xf numFmtId="0" fontId="35" fillId="0" borderId="0" applyBorder="0"/>
    <xf numFmtId="0" fontId="33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 applyBorder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</cellStyleXfs>
  <cellXfs count="528"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3" fillId="0" borderId="0" xfId="39" applyFont="1" applyAlignment="1" applyProtection="1">
      <alignment vertical="center"/>
      <protection locked="0"/>
    </xf>
    <xf numFmtId="0" fontId="0" fillId="0" borderId="0" xfId="46" applyFont="1" applyBorder="1" applyAlignment="1">
      <alignment vertical="center"/>
    </xf>
    <xf numFmtId="0" fontId="4" fillId="0" borderId="1" xfId="46" applyFont="1" applyBorder="1" applyAlignment="1">
      <alignment horizontal="center" vertical="center" wrapText="1"/>
    </xf>
    <xf numFmtId="0" fontId="3" fillId="0" borderId="1" xfId="46" applyFont="1" applyBorder="1" applyAlignment="1">
      <alignment horizontal="center" vertical="center"/>
    </xf>
    <xf numFmtId="177" fontId="3" fillId="0" borderId="1" xfId="46" applyNumberFormat="1" applyFont="1" applyBorder="1" applyAlignment="1">
      <alignment vertical="center"/>
    </xf>
    <xf numFmtId="177" fontId="3" fillId="0" borderId="1" xfId="46" applyNumberFormat="1" applyFont="1" applyBorder="1" applyAlignment="1">
      <alignment horizontal="right" vertical="center"/>
    </xf>
    <xf numFmtId="178" fontId="3" fillId="0" borderId="1" xfId="46" applyNumberFormat="1" applyFont="1" applyBorder="1" applyAlignment="1">
      <alignment vertical="center"/>
    </xf>
    <xf numFmtId="0" fontId="1" fillId="0" borderId="0" xfId="35" applyFont="1" applyAlignment="1">
      <alignment vertical="center"/>
    </xf>
    <xf numFmtId="0" fontId="3" fillId="0" borderId="0" xfId="35" applyFont="1" applyAlignment="1">
      <alignment vertical="center"/>
    </xf>
    <xf numFmtId="0" fontId="3" fillId="0" borderId="0" xfId="35" applyFont="1" applyAlignment="1" applyProtection="1">
      <alignment vertical="center"/>
      <protection locked="0"/>
    </xf>
    <xf numFmtId="0" fontId="3" fillId="0" borderId="0" xfId="35" applyFont="1" applyAlignment="1" applyProtection="1">
      <alignment horizontal="right" vertical="center"/>
      <protection locked="0"/>
    </xf>
    <xf numFmtId="0" fontId="4" fillId="0" borderId="0" xfId="35" applyFont="1" applyAlignment="1">
      <alignment vertical="center" wrapText="1"/>
    </xf>
    <xf numFmtId="0" fontId="0" fillId="0" borderId="1" xfId="35" applyFont="1" applyBorder="1" applyAlignment="1">
      <alignment vertical="center"/>
    </xf>
    <xf numFmtId="177" fontId="0" fillId="0" borderId="1" xfId="35" applyNumberFormat="1" applyFont="1" applyBorder="1" applyAlignment="1">
      <alignment horizontal="right" vertical="center"/>
    </xf>
    <xf numFmtId="177" fontId="2" fillId="0" borderId="1" xfId="35" applyNumberFormat="1" applyFont="1" applyBorder="1" applyAlignment="1">
      <alignment horizontal="center" vertical="center"/>
    </xf>
    <xf numFmtId="176" fontId="0" fillId="0" borderId="1" xfId="35" applyNumberFormat="1" applyFont="1" applyBorder="1" applyAlignment="1">
      <alignment horizontal="right" vertical="center"/>
    </xf>
    <xf numFmtId="0" fontId="0" fillId="0" borderId="0" xfId="35" applyFont="1" applyAlignment="1">
      <alignment vertical="center"/>
    </xf>
    <xf numFmtId="177" fontId="0" fillId="0" borderId="1" xfId="35" applyNumberFormat="1" applyFont="1" applyFill="1" applyBorder="1" applyAlignment="1">
      <alignment horizontal="right" vertical="center"/>
    </xf>
    <xf numFmtId="176" fontId="3" fillId="0" borderId="0" xfId="35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0" xfId="35" applyFont="1" applyAlignment="1">
      <alignment vertical="center"/>
    </xf>
    <xf numFmtId="0" fontId="13" fillId="0" borderId="0" xfId="25" applyFont="1" applyFill="1"/>
    <xf numFmtId="0" fontId="14" fillId="0" borderId="0" xfId="50" applyFont="1" applyAlignment="1">
      <alignment vertical="center"/>
    </xf>
    <xf numFmtId="0" fontId="0" fillId="0" borderId="0" xfId="50" applyFont="1"/>
    <xf numFmtId="0" fontId="3" fillId="0" borderId="0" xfId="25" applyFill="1"/>
    <xf numFmtId="177" fontId="3" fillId="0" borderId="0" xfId="25" applyNumberFormat="1" applyFill="1"/>
    <xf numFmtId="0" fontId="9" fillId="0" borderId="0" xfId="50" applyFont="1" applyAlignment="1" applyProtection="1">
      <alignment vertical="center"/>
      <protection locked="0"/>
    </xf>
    <xf numFmtId="0" fontId="3" fillId="0" borderId="0" xfId="25" applyFill="1" applyAlignment="1">
      <alignment horizontal="right"/>
    </xf>
    <xf numFmtId="177" fontId="3" fillId="0" borderId="0" xfId="25" applyNumberFormat="1" applyFill="1" applyAlignment="1">
      <alignment horizontal="right"/>
    </xf>
    <xf numFmtId="0" fontId="0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vertical="center"/>
    </xf>
    <xf numFmtId="0" fontId="6" fillId="0" borderId="0" xfId="50" applyFont="1" applyAlignment="1">
      <alignment vertical="center"/>
    </xf>
    <xf numFmtId="0" fontId="3" fillId="0" borderId="0" xfId="50" applyFont="1" applyAlignment="1">
      <alignment vertical="center"/>
    </xf>
    <xf numFmtId="0" fontId="2" fillId="0" borderId="0" xfId="50" applyFont="1" applyAlignment="1">
      <alignment vertical="center"/>
    </xf>
    <xf numFmtId="0" fontId="36" fillId="0" borderId="0" xfId="50" applyAlignment="1">
      <alignment vertical="center"/>
    </xf>
    <xf numFmtId="180" fontId="36" fillId="0" borderId="0" xfId="50" applyNumberFormat="1" applyAlignment="1">
      <alignment vertical="center"/>
    </xf>
    <xf numFmtId="0" fontId="12" fillId="0" borderId="0" xfId="50" applyFont="1" applyFill="1" applyAlignment="1">
      <alignment vertical="center"/>
    </xf>
    <xf numFmtId="180" fontId="9" fillId="0" borderId="0" xfId="50" applyNumberFormat="1" applyFont="1" applyAlignment="1" applyProtection="1">
      <alignment horizontal="right" vertical="center"/>
      <protection locked="0"/>
    </xf>
    <xf numFmtId="0" fontId="10" fillId="0" borderId="1" xfId="5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180" fontId="10" fillId="0" borderId="1" xfId="0" applyNumberFormat="1" applyFont="1" applyBorder="1" applyAlignment="1">
      <alignment horizontal="center" vertical="center" wrapText="1"/>
    </xf>
    <xf numFmtId="3" fontId="10" fillId="0" borderId="1" xfId="50" applyNumberFormat="1" applyFont="1" applyFill="1" applyBorder="1" applyAlignment="1" applyProtection="1">
      <alignment horizontal="center" vertical="center"/>
    </xf>
    <xf numFmtId="3" fontId="9" fillId="0" borderId="0" xfId="50" applyNumberFormat="1" applyFont="1" applyFill="1" applyBorder="1" applyAlignment="1" applyProtection="1">
      <alignment horizontal="center" vertical="center"/>
    </xf>
    <xf numFmtId="0" fontId="12" fillId="0" borderId="0" xfId="50" applyFont="1" applyBorder="1" applyAlignment="1">
      <alignment vertical="center"/>
    </xf>
    <xf numFmtId="3" fontId="12" fillId="0" borderId="0" xfId="50" applyNumberFormat="1" applyFont="1" applyBorder="1" applyAlignment="1">
      <alignment vertical="center"/>
    </xf>
    <xf numFmtId="180" fontId="9" fillId="0" borderId="0" xfId="50" applyNumberFormat="1" applyFont="1" applyFill="1" applyBorder="1" applyAlignment="1">
      <alignment vertical="center" wrapText="1"/>
    </xf>
    <xf numFmtId="177" fontId="15" fillId="0" borderId="0" xfId="0" applyNumberFormat="1" applyFont="1" applyBorder="1" applyAlignment="1">
      <alignment vertical="center"/>
    </xf>
    <xf numFmtId="177" fontId="22" fillId="0" borderId="0" xfId="0" applyNumberFormat="1" applyFont="1" applyAlignment="1">
      <alignment vertical="center"/>
    </xf>
    <xf numFmtId="177" fontId="16" fillId="0" borderId="0" xfId="0" applyNumberFormat="1" applyFont="1" applyAlignment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177" fontId="23" fillId="0" borderId="1" xfId="0" applyNumberFormat="1" applyFont="1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Font="1" applyFill="1" applyBorder="1" applyAlignment="1" applyProtection="1">
      <alignment horizontal="right" vertical="center" wrapText="1"/>
    </xf>
    <xf numFmtId="177" fontId="22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49" fontId="0" fillId="0" borderId="1" xfId="25" applyNumberFormat="1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Protection="1">
      <protection locked="0"/>
    </xf>
    <xf numFmtId="0" fontId="0" fillId="0" borderId="0" xfId="0" applyFont="1" applyFill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" xfId="0" applyFont="1" applyBorder="1" applyAlignment="1">
      <alignment horizontal="right" vertical="center"/>
    </xf>
    <xf numFmtId="1" fontId="9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35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Fill="1" applyAlignment="1">
      <alignment vertical="center"/>
    </xf>
    <xf numFmtId="0" fontId="37" fillId="0" borderId="0" xfId="35" applyFont="1" applyFill="1" applyAlignment="1">
      <alignment vertical="center"/>
    </xf>
    <xf numFmtId="0" fontId="38" fillId="0" borderId="0" xfId="35" quotePrefix="1" applyFont="1" applyFill="1" applyAlignment="1">
      <alignment horizontal="left" vertical="center"/>
    </xf>
    <xf numFmtId="0" fontId="38" fillId="0" borderId="0" xfId="35" applyFont="1" applyFill="1" applyAlignment="1">
      <alignment vertical="center"/>
    </xf>
    <xf numFmtId="0" fontId="38" fillId="0" borderId="0" xfId="35" applyFont="1" applyFill="1" applyAlignment="1">
      <alignment horizontal="right" vertical="center"/>
    </xf>
    <xf numFmtId="185" fontId="38" fillId="0" borderId="1" xfId="35" applyNumberFormat="1" applyFont="1" applyFill="1" applyBorder="1" applyAlignment="1" applyProtection="1">
      <alignment vertical="center"/>
      <protection locked="0"/>
    </xf>
    <xf numFmtId="0" fontId="38" fillId="0" borderId="1" xfId="35" applyNumberFormat="1" applyFont="1" applyFill="1" applyBorder="1" applyAlignment="1" applyProtection="1">
      <alignment horizontal="right" vertical="center"/>
    </xf>
    <xf numFmtId="185" fontId="38" fillId="0" borderId="1" xfId="35" applyNumberFormat="1" applyFont="1" applyFill="1" applyBorder="1" applyAlignment="1" applyProtection="1">
      <alignment vertical="center" wrapText="1"/>
      <protection locked="0"/>
    </xf>
    <xf numFmtId="185" fontId="38" fillId="0" borderId="1" xfId="35" applyNumberFormat="1" applyFont="1" applyFill="1" applyBorder="1" applyAlignment="1" applyProtection="1">
      <alignment horizontal="left" vertical="center" indent="1"/>
      <protection locked="0"/>
    </xf>
    <xf numFmtId="0" fontId="38" fillId="0" borderId="1" xfId="35" applyNumberFormat="1" applyFont="1" applyFill="1" applyBorder="1" applyAlignment="1" applyProtection="1">
      <alignment horizontal="left" vertical="center" indent="1"/>
    </xf>
    <xf numFmtId="0" fontId="38" fillId="0" borderId="1" xfId="35" applyFont="1" applyFill="1" applyBorder="1" applyAlignment="1">
      <alignment horizontal="left" vertical="center"/>
    </xf>
    <xf numFmtId="0" fontId="38" fillId="0" borderId="1" xfId="35" applyFont="1" applyFill="1" applyBorder="1" applyAlignment="1">
      <alignment horizontal="right" vertical="center"/>
    </xf>
    <xf numFmtId="1" fontId="38" fillId="0" borderId="0" xfId="35" applyNumberFormat="1" applyFont="1" applyFill="1" applyAlignment="1">
      <alignment vertical="center"/>
    </xf>
    <xf numFmtId="0" fontId="37" fillId="0" borderId="0" xfId="35" applyFont="1" applyAlignment="1">
      <alignment vertical="center"/>
    </xf>
    <xf numFmtId="0" fontId="38" fillId="0" borderId="0" xfId="35" quotePrefix="1" applyFont="1" applyAlignment="1">
      <alignment horizontal="left" vertical="center"/>
    </xf>
    <xf numFmtId="0" fontId="38" fillId="0" borderId="0" xfId="35" applyFont="1" applyAlignment="1">
      <alignment vertical="center"/>
    </xf>
    <xf numFmtId="0" fontId="39" fillId="0" borderId="0" xfId="35" applyFont="1" applyAlignment="1">
      <alignment vertical="center"/>
    </xf>
    <xf numFmtId="1" fontId="38" fillId="0" borderId="1" xfId="35" applyNumberFormat="1" applyFont="1" applyFill="1" applyBorder="1" applyAlignment="1">
      <alignment horizontal="right" vertical="center" wrapText="1"/>
    </xf>
    <xf numFmtId="1" fontId="38" fillId="0" borderId="1" xfId="35" applyNumberFormat="1" applyFont="1" applyFill="1" applyBorder="1" applyAlignment="1">
      <alignment horizontal="right" vertical="center"/>
    </xf>
    <xf numFmtId="0" fontId="39" fillId="0" borderId="0" xfId="35" applyFont="1" applyFill="1" applyAlignment="1">
      <alignment vertical="center"/>
    </xf>
    <xf numFmtId="185" fontId="38" fillId="0" borderId="1" xfId="35" applyNumberFormat="1" applyFont="1" applyBorder="1" applyAlignment="1" applyProtection="1">
      <alignment horizontal="right" vertical="center" wrapText="1"/>
      <protection locked="0"/>
    </xf>
    <xf numFmtId="0" fontId="38" fillId="0" borderId="1" xfId="35" applyFont="1" applyFill="1" applyBorder="1" applyAlignment="1">
      <alignment horizontal="right" vertical="center" wrapText="1"/>
    </xf>
    <xf numFmtId="185" fontId="38" fillId="0" borderId="1" xfId="35" applyNumberFormat="1" applyFont="1" applyFill="1" applyBorder="1" applyAlignment="1" applyProtection="1">
      <alignment horizontal="right" vertical="center" wrapText="1"/>
      <protection locked="0"/>
    </xf>
    <xf numFmtId="0" fontId="40" fillId="0" borderId="1" xfId="35" applyFont="1" applyFill="1" applyBorder="1" applyAlignment="1">
      <alignment horizontal="left" vertical="center" wrapText="1"/>
    </xf>
    <xf numFmtId="0" fontId="38" fillId="0" borderId="1" xfId="35" applyFont="1" applyFill="1" applyBorder="1" applyAlignment="1">
      <alignment horizontal="left" vertical="center" wrapText="1"/>
    </xf>
    <xf numFmtId="0" fontId="38" fillId="0" borderId="0" xfId="35" applyFont="1" applyAlignment="1">
      <alignment horizontal="right" vertical="center"/>
    </xf>
    <xf numFmtId="1" fontId="39" fillId="0" borderId="0" xfId="35" applyNumberFormat="1" applyFont="1" applyFill="1" applyBorder="1" applyAlignment="1">
      <alignment horizontal="right" vertical="center" wrapText="1"/>
    </xf>
    <xf numFmtId="1" fontId="38" fillId="0" borderId="0" xfId="35" applyNumberFormat="1" applyFont="1" applyFill="1" applyAlignment="1">
      <alignment horizontal="right" vertical="center"/>
    </xf>
    <xf numFmtId="185" fontId="39" fillId="0" borderId="0" xfId="35" applyNumberFormat="1" applyFont="1" applyFill="1" applyBorder="1" applyAlignment="1" applyProtection="1">
      <alignment horizontal="center" vertical="center"/>
      <protection locked="0"/>
    </xf>
    <xf numFmtId="1" fontId="38" fillId="0" borderId="0" xfId="35" applyNumberFormat="1" applyFont="1" applyFill="1" applyBorder="1" applyAlignment="1">
      <alignment vertical="center"/>
    </xf>
    <xf numFmtId="1" fontId="38" fillId="0" borderId="0" xfId="35" applyNumberFormat="1" applyFont="1" applyFill="1" applyBorder="1" applyAlignment="1">
      <alignment horizontal="right" vertical="center"/>
    </xf>
    <xf numFmtId="2" fontId="38" fillId="0" borderId="0" xfId="35" applyNumberFormat="1" applyFont="1" applyFill="1" applyBorder="1" applyAlignment="1">
      <alignment horizontal="right" vertical="center"/>
    </xf>
    <xf numFmtId="0" fontId="38" fillId="0" borderId="0" xfId="35" applyFont="1" applyFill="1" applyBorder="1" applyAlignment="1">
      <alignment horizontal="right" vertical="center"/>
    </xf>
    <xf numFmtId="0" fontId="38" fillId="0" borderId="1" xfId="35" applyFont="1" applyFill="1" applyBorder="1" applyAlignment="1" applyProtection="1">
      <alignment horizontal="left" vertical="center" indent="1"/>
      <protection locked="0"/>
    </xf>
    <xf numFmtId="0" fontId="38" fillId="0" borderId="1" xfId="49" applyFont="1" applyFill="1" applyBorder="1" applyAlignment="1" applyProtection="1">
      <alignment horizontal="left" vertical="center" indent="1"/>
      <protection locked="0"/>
    </xf>
    <xf numFmtId="176" fontId="38" fillId="0" borderId="1" xfId="44" applyNumberFormat="1" applyFont="1" applyFill="1" applyBorder="1" applyAlignment="1" applyProtection="1">
      <alignment horizontal="left" vertical="center" indent="1"/>
      <protection locked="0"/>
    </xf>
    <xf numFmtId="0" fontId="38" fillId="0" borderId="1" xfId="35" applyFont="1" applyFill="1" applyBorder="1" applyAlignment="1">
      <alignment horizontal="left" vertical="center" indent="1"/>
    </xf>
    <xf numFmtId="176" fontId="38" fillId="0" borderId="1" xfId="35" applyNumberFormat="1" applyFont="1" applyFill="1" applyBorder="1" applyAlignment="1" applyProtection="1">
      <alignment horizontal="left" vertical="center" indent="1"/>
      <protection locked="0"/>
    </xf>
    <xf numFmtId="0" fontId="38" fillId="0" borderId="1" xfId="35" applyFont="1" applyFill="1" applyBorder="1" applyAlignment="1">
      <alignment horizontal="left" vertical="center" wrapText="1" indent="1"/>
    </xf>
    <xf numFmtId="187" fontId="38" fillId="0" borderId="1" xfId="49" applyNumberFormat="1" applyFont="1" applyFill="1" applyBorder="1" applyAlignment="1">
      <alignment horizontal="left" vertical="center" indent="1"/>
    </xf>
    <xf numFmtId="0" fontId="6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184" fontId="0" fillId="0" borderId="0" xfId="0" applyNumberFormat="1" applyFont="1" applyFill="1" applyProtection="1">
      <protection locked="0"/>
    </xf>
    <xf numFmtId="0" fontId="0" fillId="0" borderId="0" xfId="0" applyFont="1" applyFill="1"/>
    <xf numFmtId="1" fontId="0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176" fontId="6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176" fontId="19" fillId="0" borderId="0" xfId="0" applyNumberFormat="1" applyFont="1" applyFill="1" applyAlignment="1">
      <alignment vertical="center"/>
    </xf>
    <xf numFmtId="176" fontId="2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0" xfId="0" applyNumberFormat="1" applyFill="1" applyAlignment="1">
      <alignment vertical="center"/>
    </xf>
    <xf numFmtId="176" fontId="20" fillId="0" borderId="1" xfId="0" applyNumberFormat="1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right" vertical="center"/>
    </xf>
    <xf numFmtId="176" fontId="20" fillId="0" borderId="0" xfId="0" applyNumberFormat="1" applyFont="1" applyFill="1" applyAlignment="1">
      <alignment vertical="center"/>
    </xf>
    <xf numFmtId="176" fontId="2" fillId="17" borderId="1" xfId="0" applyNumberFormat="1" applyFont="1" applyFill="1" applyBorder="1" applyAlignment="1" applyProtection="1">
      <alignment horizontal="left" vertical="center" wrapText="1"/>
    </xf>
    <xf numFmtId="176" fontId="20" fillId="17" borderId="1" xfId="0" applyNumberFormat="1" applyFont="1" applyFill="1" applyBorder="1" applyAlignment="1">
      <alignment horizontal="right" vertical="center"/>
    </xf>
    <xf numFmtId="176" fontId="0" fillId="17" borderId="1" xfId="0" applyNumberFormat="1" applyFont="1" applyFill="1" applyBorder="1" applyAlignment="1">
      <alignment horizontal="right" vertical="center"/>
    </xf>
    <xf numFmtId="176" fontId="0" fillId="17" borderId="1" xfId="0" applyNumberFormat="1" applyFont="1" applyFill="1" applyBorder="1" applyAlignment="1" applyProtection="1">
      <alignment horizontal="right" vertical="center" wrapText="1"/>
    </xf>
    <xf numFmtId="185" fontId="38" fillId="17" borderId="1" xfId="35" applyNumberFormat="1" applyFont="1" applyFill="1" applyBorder="1" applyAlignment="1" applyProtection="1">
      <alignment vertical="center"/>
      <protection locked="0"/>
    </xf>
    <xf numFmtId="0" fontId="38" fillId="17" borderId="1" xfId="35" applyNumberFormat="1" applyFont="1" applyFill="1" applyBorder="1" applyAlignment="1" applyProtection="1">
      <alignment horizontal="right" vertical="center"/>
    </xf>
    <xf numFmtId="180" fontId="38" fillId="17" borderId="1" xfId="35" applyNumberFormat="1" applyFont="1" applyFill="1" applyBorder="1" applyAlignment="1">
      <alignment horizontal="right" vertical="center"/>
    </xf>
    <xf numFmtId="0" fontId="38" fillId="17" borderId="1" xfId="35" applyFont="1" applyFill="1" applyBorder="1" applyAlignment="1">
      <alignment horizontal="right" vertical="center"/>
    </xf>
    <xf numFmtId="185" fontId="39" fillId="17" borderId="1" xfId="35" applyNumberFormat="1" applyFont="1" applyFill="1" applyBorder="1" applyAlignment="1" applyProtection="1">
      <alignment horizontal="center" vertical="center"/>
      <protection locked="0"/>
    </xf>
    <xf numFmtId="180" fontId="39" fillId="17" borderId="1" xfId="35" applyNumberFormat="1" applyFont="1" applyFill="1" applyBorder="1" applyAlignment="1">
      <alignment horizontal="center" vertical="center"/>
    </xf>
    <xf numFmtId="185" fontId="38" fillId="0" borderId="1" xfId="35" applyNumberFormat="1" applyFont="1" applyBorder="1" applyAlignment="1" applyProtection="1">
      <alignment vertical="center" wrapText="1"/>
      <protection locked="0"/>
    </xf>
    <xf numFmtId="1" fontId="38" fillId="0" borderId="1" xfId="35" applyNumberFormat="1" applyFont="1" applyFill="1" applyBorder="1" applyAlignment="1">
      <alignment vertical="center"/>
    </xf>
    <xf numFmtId="1" fontId="38" fillId="0" borderId="1" xfId="35" applyNumberFormat="1" applyFont="1" applyFill="1" applyBorder="1" applyAlignment="1">
      <alignment horizontal="left" vertical="center"/>
    </xf>
    <xf numFmtId="0" fontId="38" fillId="0" borderId="1" xfId="35" applyFont="1" applyFill="1" applyBorder="1" applyAlignment="1">
      <alignment vertical="center"/>
    </xf>
    <xf numFmtId="0" fontId="9" fillId="17" borderId="1" xfId="0" applyFont="1" applyFill="1" applyBorder="1" applyAlignment="1" applyProtection="1">
      <alignment vertical="center"/>
      <protection locked="0"/>
    </xf>
    <xf numFmtId="1" fontId="9" fillId="17" borderId="1" xfId="0" applyNumberFormat="1" applyFont="1" applyFill="1" applyBorder="1" applyAlignment="1" applyProtection="1">
      <alignment horizontal="right" vertical="center"/>
    </xf>
    <xf numFmtId="0" fontId="38" fillId="0" borderId="0" xfId="35" applyFont="1" applyAlignment="1" applyProtection="1">
      <alignment vertical="center"/>
      <protection locked="0"/>
    </xf>
    <xf numFmtId="0" fontId="38" fillId="0" borderId="0" xfId="35" applyFont="1" applyAlignment="1">
      <alignment horizontal="center" vertical="center"/>
    </xf>
    <xf numFmtId="0" fontId="38" fillId="0" borderId="0" xfId="35" applyFont="1" applyAlignment="1">
      <alignment horizontal="center" vertical="center" wrapText="1"/>
    </xf>
    <xf numFmtId="180" fontId="39" fillId="0" borderId="1" xfId="35" applyNumberFormat="1" applyFont="1" applyBorder="1" applyAlignment="1">
      <alignment horizontal="center" vertical="center" wrapText="1"/>
    </xf>
    <xf numFmtId="3" fontId="38" fillId="0" borderId="1" xfId="35" applyNumberFormat="1" applyFont="1" applyFill="1" applyBorder="1" applyAlignment="1" applyProtection="1">
      <alignment vertical="center"/>
    </xf>
    <xf numFmtId="0" fontId="38" fillId="0" borderId="1" xfId="35" applyFont="1" applyBorder="1" applyAlignment="1">
      <alignment horizontal="right" vertical="center"/>
    </xf>
    <xf numFmtId="180" fontId="38" fillId="0" borderId="1" xfId="35" applyNumberFormat="1" applyFont="1" applyBorder="1" applyAlignment="1">
      <alignment horizontal="right" vertical="center"/>
    </xf>
    <xf numFmtId="180" fontId="38" fillId="0" borderId="1" xfId="35" applyNumberFormat="1" applyFont="1" applyBorder="1" applyAlignment="1">
      <alignment horizontal="right" vertical="center" wrapText="1"/>
    </xf>
    <xf numFmtId="3" fontId="38" fillId="0" borderId="0" xfId="35" applyNumberFormat="1" applyFont="1" applyFill="1" applyBorder="1" applyAlignment="1" applyProtection="1">
      <alignment vertical="center"/>
    </xf>
    <xf numFmtId="180" fontId="38" fillId="0" borderId="0" xfId="35" applyNumberFormat="1" applyFont="1" applyAlignment="1">
      <alignment vertical="center"/>
    </xf>
    <xf numFmtId="0" fontId="38" fillId="0" borderId="0" xfId="35" applyFont="1" applyAlignment="1">
      <alignment horizontal="left" vertical="center" wrapText="1"/>
    </xf>
    <xf numFmtId="180" fontId="38" fillId="0" borderId="0" xfId="35" applyNumberFormat="1" applyFont="1" applyAlignment="1">
      <alignment horizontal="left" vertical="center" wrapText="1"/>
    </xf>
    <xf numFmtId="180" fontId="38" fillId="0" borderId="0" xfId="35" applyNumberFormat="1" applyFont="1" applyFill="1" applyBorder="1" applyAlignment="1" applyProtection="1">
      <alignment vertical="center"/>
    </xf>
    <xf numFmtId="180" fontId="9" fillId="0" borderId="1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Border="1" applyAlignment="1">
      <alignment horizontal="right" vertical="center" wrapText="1"/>
    </xf>
    <xf numFmtId="180" fontId="10" fillId="0" borderId="1" xfId="50" applyNumberFormat="1" applyFont="1" applyFill="1" applyBorder="1" applyAlignment="1">
      <alignment horizontal="right" vertical="center" wrapText="1"/>
    </xf>
    <xf numFmtId="3" fontId="10" fillId="17" borderId="1" xfId="50" applyNumberFormat="1" applyFont="1" applyFill="1" applyBorder="1" applyAlignment="1" applyProtection="1">
      <alignment horizontal="center" vertical="center"/>
    </xf>
    <xf numFmtId="180" fontId="10" fillId="17" borderId="1" xfId="50" applyNumberFormat="1" applyFont="1" applyFill="1" applyBorder="1" applyAlignment="1">
      <alignment horizontal="right" vertical="center" wrapText="1"/>
    </xf>
    <xf numFmtId="0" fontId="3" fillId="17" borderId="1" xfId="0" applyFont="1" applyFill="1" applyBorder="1" applyAlignment="1">
      <alignment vertical="center"/>
    </xf>
    <xf numFmtId="0" fontId="9" fillId="17" borderId="1" xfId="0" applyFont="1" applyFill="1" applyBorder="1" applyAlignment="1">
      <alignment horizontal="right" vertical="center"/>
    </xf>
    <xf numFmtId="0" fontId="10" fillId="17" borderId="1" xfId="0" applyFont="1" applyFill="1" applyBorder="1" applyAlignment="1">
      <alignment horizontal="right" vertical="center"/>
    </xf>
    <xf numFmtId="1" fontId="39" fillId="17" borderId="1" xfId="35" applyNumberFormat="1" applyFont="1" applyFill="1" applyBorder="1" applyAlignment="1">
      <alignment horizontal="center" vertical="center"/>
    </xf>
    <xf numFmtId="9" fontId="38" fillId="0" borderId="1" xfId="35" applyNumberFormat="1" applyFont="1" applyFill="1" applyBorder="1" applyAlignment="1">
      <alignment horizontal="center" vertical="center" wrapText="1"/>
    </xf>
    <xf numFmtId="0" fontId="38" fillId="0" borderId="0" xfId="35" applyFont="1" applyFill="1" applyAlignment="1">
      <alignment horizontal="center" vertical="center"/>
    </xf>
    <xf numFmtId="1" fontId="39" fillId="17" borderId="1" xfId="35" applyNumberFormat="1" applyFont="1" applyFill="1" applyBorder="1" applyAlignment="1">
      <alignment horizontal="center" vertical="center" wrapText="1"/>
    </xf>
    <xf numFmtId="176" fontId="39" fillId="17" borderId="1" xfId="35" applyNumberFormat="1" applyFont="1" applyFill="1" applyBorder="1" applyAlignment="1">
      <alignment horizontal="center" vertical="center"/>
    </xf>
    <xf numFmtId="1" fontId="38" fillId="0" borderId="1" xfId="35" applyNumberFormat="1" applyFont="1" applyFill="1" applyBorder="1" applyAlignment="1">
      <alignment horizontal="center" vertical="center"/>
    </xf>
    <xf numFmtId="0" fontId="39" fillId="0" borderId="0" xfId="35" applyFont="1" applyAlignment="1">
      <alignment horizontal="center" vertical="center"/>
    </xf>
    <xf numFmtId="0" fontId="38" fillId="0" borderId="1" xfId="35" applyFont="1" applyFill="1" applyBorder="1" applyAlignment="1">
      <alignment horizontal="center" vertical="center" wrapText="1"/>
    </xf>
    <xf numFmtId="1" fontId="38" fillId="0" borderId="0" xfId="35" applyNumberFormat="1" applyFont="1" applyFill="1" applyAlignment="1">
      <alignment horizontal="center" vertical="center"/>
    </xf>
    <xf numFmtId="188" fontId="38" fillId="0" borderId="0" xfId="35" applyNumberFormat="1" applyFont="1" applyFill="1" applyAlignment="1">
      <alignment horizontal="center" vertical="center"/>
    </xf>
    <xf numFmtId="1" fontId="10" fillId="17" borderId="1" xfId="0" applyNumberFormat="1" applyFont="1" applyFill="1" applyBorder="1" applyAlignment="1" applyProtection="1">
      <alignment horizontal="center" vertical="center"/>
    </xf>
    <xf numFmtId="0" fontId="10" fillId="17" borderId="1" xfId="0" applyFont="1" applyFill="1" applyBorder="1" applyAlignment="1">
      <alignment horizontal="center" vertical="center" wrapText="1"/>
    </xf>
    <xf numFmtId="179" fontId="10" fillId="17" borderId="1" xfId="0" applyNumberFormat="1" applyFont="1" applyFill="1" applyBorder="1" applyAlignment="1">
      <alignment horizontal="center" vertical="center"/>
    </xf>
    <xf numFmtId="0" fontId="1" fillId="0" borderId="0" xfId="47" applyFont="1" applyFill="1" applyAlignment="1">
      <alignment vertical="center"/>
    </xf>
    <xf numFmtId="0" fontId="3" fillId="0" borderId="0" xfId="42" applyFont="1" applyFill="1" applyAlignment="1" applyProtection="1">
      <alignment vertical="center"/>
      <protection locked="0"/>
    </xf>
    <xf numFmtId="0" fontId="3" fillId="0" borderId="0" xfId="47" applyFont="1" applyFill="1" applyAlignment="1">
      <alignment vertical="center"/>
    </xf>
    <xf numFmtId="0" fontId="3" fillId="0" borderId="0" xfId="47" applyFont="1" applyFill="1" applyBorder="1" applyAlignment="1">
      <alignment vertical="center"/>
    </xf>
    <xf numFmtId="0" fontId="3" fillId="0" borderId="0" xfId="47" applyFont="1" applyFill="1" applyAlignment="1">
      <alignment horizontal="right" vertical="center"/>
    </xf>
    <xf numFmtId="0" fontId="4" fillId="0" borderId="1" xfId="47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/>
    </xf>
    <xf numFmtId="176" fontId="3" fillId="0" borderId="1" xfId="47" applyNumberFormat="1" applyFont="1" applyFill="1" applyBorder="1" applyAlignment="1">
      <alignment horizontal="right" vertical="center"/>
    </xf>
    <xf numFmtId="0" fontId="3" fillId="0" borderId="0" xfId="47" applyFont="1" applyFill="1" applyAlignment="1">
      <alignment horizontal="center" vertical="center"/>
    </xf>
    <xf numFmtId="0" fontId="3" fillId="17" borderId="1" xfId="46" applyFont="1" applyFill="1" applyBorder="1" applyAlignment="1">
      <alignment horizontal="center" vertical="center"/>
    </xf>
    <xf numFmtId="177" fontId="4" fillId="17" borderId="1" xfId="46" applyNumberFormat="1" applyFont="1" applyFill="1" applyBorder="1" applyAlignment="1">
      <alignment horizontal="center" vertical="center"/>
    </xf>
    <xf numFmtId="0" fontId="3" fillId="17" borderId="1" xfId="47" applyFont="1" applyFill="1" applyBorder="1" applyAlignment="1">
      <alignment horizontal="center" vertical="center"/>
    </xf>
    <xf numFmtId="0" fontId="4" fillId="17" borderId="1" xfId="47" applyFont="1" applyFill="1" applyBorder="1" applyAlignment="1">
      <alignment horizontal="center" vertical="center"/>
    </xf>
    <xf numFmtId="177" fontId="4" fillId="17" borderId="1" xfId="47" applyNumberFormat="1" applyFont="1" applyFill="1" applyBorder="1" applyAlignment="1">
      <alignment horizontal="center" vertical="center"/>
    </xf>
    <xf numFmtId="176" fontId="4" fillId="17" borderId="1" xfId="47" applyNumberFormat="1" applyFont="1" applyFill="1" applyBorder="1" applyAlignment="1">
      <alignment horizontal="center" vertical="center"/>
    </xf>
    <xf numFmtId="0" fontId="2" fillId="17" borderId="1" xfId="35" applyFont="1" applyFill="1" applyBorder="1" applyAlignment="1">
      <alignment horizontal="center" vertical="center"/>
    </xf>
    <xf numFmtId="177" fontId="2" fillId="17" borderId="1" xfId="35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3" fillId="17" borderId="1" xfId="0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right" vertical="center" wrapText="1"/>
    </xf>
    <xf numFmtId="0" fontId="10" fillId="17" borderId="1" xfId="0" applyFont="1" applyFill="1" applyBorder="1" applyAlignment="1">
      <alignment horizontal="right" vertical="center" wrapText="1"/>
    </xf>
    <xf numFmtId="0" fontId="42" fillId="0" borderId="1" xfId="25" applyNumberFormat="1" applyFont="1" applyFill="1" applyBorder="1" applyAlignment="1" applyProtection="1">
      <alignment horizontal="right" vertical="center"/>
    </xf>
    <xf numFmtId="0" fontId="41" fillId="17" borderId="1" xfId="25" applyNumberFormat="1" applyFont="1" applyFill="1" applyBorder="1" applyAlignment="1" applyProtection="1">
      <alignment horizontal="center" vertical="center"/>
    </xf>
    <xf numFmtId="177" fontId="42" fillId="0" borderId="1" xfId="25" applyNumberFormat="1" applyFont="1" applyFill="1" applyBorder="1" applyAlignment="1">
      <alignment horizontal="right" vertical="center"/>
    </xf>
    <xf numFmtId="177" fontId="41" fillId="0" borderId="1" xfId="25" applyNumberFormat="1" applyFont="1" applyFill="1" applyBorder="1" applyAlignment="1">
      <alignment horizontal="center" vertical="center"/>
    </xf>
    <xf numFmtId="49" fontId="41" fillId="0" borderId="1" xfId="25" applyNumberFormat="1" applyFont="1" applyFill="1" applyBorder="1" applyAlignment="1">
      <alignment horizontal="center" vertical="center"/>
    </xf>
    <xf numFmtId="3" fontId="42" fillId="0" borderId="1" xfId="50" applyNumberFormat="1" applyFont="1" applyFill="1" applyBorder="1" applyAlignment="1" applyProtection="1">
      <alignment vertical="center"/>
    </xf>
    <xf numFmtId="0" fontId="42" fillId="17" borderId="1" xfId="25" applyNumberFormat="1" applyFont="1" applyFill="1" applyBorder="1" applyAlignment="1" applyProtection="1">
      <alignment horizontal="right" vertical="center"/>
    </xf>
    <xf numFmtId="0" fontId="42" fillId="0" borderId="1" xfId="0" applyFont="1" applyBorder="1" applyAlignment="1">
      <alignment horizontal="left" vertical="center"/>
    </xf>
    <xf numFmtId="49" fontId="41" fillId="17" borderId="1" xfId="25" applyNumberFormat="1" applyFont="1" applyFill="1" applyBorder="1" applyAlignment="1" applyProtection="1">
      <alignment horizontal="center" vertical="center"/>
    </xf>
    <xf numFmtId="0" fontId="39" fillId="0" borderId="1" xfId="35" applyFont="1" applyBorder="1" applyAlignment="1">
      <alignment horizontal="center" vertical="center"/>
    </xf>
    <xf numFmtId="0" fontId="39" fillId="0" borderId="1" xfId="35" applyFont="1" applyFill="1" applyBorder="1" applyAlignment="1">
      <alignment horizontal="center" vertical="center" wrapText="1"/>
    </xf>
    <xf numFmtId="0" fontId="39" fillId="0" borderId="1" xfId="35" applyFont="1" applyFill="1" applyBorder="1" applyAlignment="1">
      <alignment horizontal="center" vertical="center"/>
    </xf>
    <xf numFmtId="184" fontId="38" fillId="0" borderId="1" xfId="0" applyNumberFormat="1" applyFont="1" applyBorder="1" applyAlignment="1" applyProtection="1">
      <alignment horizontal="right" vertical="center"/>
    </xf>
    <xf numFmtId="0" fontId="43" fillId="0" borderId="1" xfId="45" applyFont="1" applyFill="1" applyBorder="1" applyAlignment="1">
      <alignment horizontal="right" vertical="center"/>
    </xf>
    <xf numFmtId="3" fontId="44" fillId="0" borderId="1" xfId="0" applyNumberFormat="1" applyFont="1" applyBorder="1" applyAlignment="1" applyProtection="1">
      <alignment vertical="center"/>
      <protection locked="0"/>
    </xf>
    <xf numFmtId="186" fontId="38" fillId="0" borderId="1" xfId="0" applyNumberFormat="1" applyFont="1" applyBorder="1" applyAlignment="1" applyProtection="1">
      <alignment horizontal="right" vertical="center"/>
      <protection locked="0"/>
    </xf>
    <xf numFmtId="189" fontId="38" fillId="0" borderId="1" xfId="0" applyNumberFormat="1" applyFont="1" applyFill="1" applyBorder="1" applyAlignment="1" applyProtection="1">
      <alignment vertical="center"/>
      <protection locked="0"/>
    </xf>
    <xf numFmtId="184" fontId="43" fillId="0" borderId="1" xfId="0" applyNumberFormat="1" applyFont="1" applyBorder="1" applyAlignment="1" applyProtection="1">
      <alignment horizontal="right" vertical="center"/>
    </xf>
    <xf numFmtId="0" fontId="38" fillId="0" borderId="1" xfId="35" applyFont="1" applyBorder="1" applyAlignment="1">
      <alignment vertical="center"/>
    </xf>
    <xf numFmtId="1" fontId="38" fillId="17" borderId="1" xfId="35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3" fillId="0" borderId="0" xfId="0" applyFont="1" applyFill="1" applyAlignment="1" applyProtection="1">
      <alignment vertical="center"/>
      <protection locked="0"/>
    </xf>
    <xf numFmtId="0" fontId="38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3" fillId="17" borderId="1" xfId="47" applyFont="1" applyFill="1" applyBorder="1" applyAlignment="1">
      <alignment horizontal="right" vertical="center"/>
    </xf>
    <xf numFmtId="176" fontId="3" fillId="17" borderId="1" xfId="47" applyNumberFormat="1" applyFont="1" applyFill="1" applyBorder="1" applyAlignment="1">
      <alignment horizontal="right" vertical="center"/>
    </xf>
    <xf numFmtId="176" fontId="8" fillId="17" borderId="1" xfId="35" applyNumberFormat="1" applyFont="1" applyFill="1" applyBorder="1" applyAlignment="1">
      <alignment horizontal="right" vertical="center" wrapText="1"/>
    </xf>
    <xf numFmtId="177" fontId="3" fillId="17" borderId="1" xfId="47" applyNumberFormat="1" applyFont="1" applyFill="1" applyBorder="1" applyAlignment="1">
      <alignment horizontal="right" vertical="center"/>
    </xf>
    <xf numFmtId="0" fontId="3" fillId="0" borderId="0" xfId="39" applyFont="1" applyAlignment="1" applyProtection="1">
      <alignment horizontal="right" vertical="center"/>
      <protection locked="0"/>
    </xf>
    <xf numFmtId="0" fontId="0" fillId="17" borderId="1" xfId="0" applyNumberFormat="1" applyFont="1" applyFill="1" applyBorder="1" applyAlignment="1" applyProtection="1">
      <alignment vertical="center" wrapText="1"/>
    </xf>
    <xf numFmtId="0" fontId="36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" fontId="0" fillId="17" borderId="1" xfId="0" applyNumberFormat="1" applyFont="1" applyFill="1" applyBorder="1" applyAlignment="1" applyProtection="1">
      <alignment horizontal="right" vertical="center"/>
    </xf>
    <xf numFmtId="0" fontId="39" fillId="0" borderId="1" xfId="35" applyFont="1" applyBorder="1" applyAlignment="1">
      <alignment horizontal="center" vertical="center" wrapText="1"/>
    </xf>
    <xf numFmtId="49" fontId="0" fillId="17" borderId="1" xfId="25" applyNumberFormat="1" applyFont="1" applyFill="1" applyBorder="1" applyAlignment="1" applyProtection="1">
      <alignment horizontal="left" vertical="center"/>
    </xf>
    <xf numFmtId="0" fontId="0" fillId="17" borderId="1" xfId="0" applyNumberFormat="1" applyFont="1" applyFill="1" applyBorder="1" applyAlignment="1" applyProtection="1">
      <alignment horizontal="right" vertical="center"/>
    </xf>
    <xf numFmtId="49" fontId="2" fillId="17" borderId="1" xfId="25" applyNumberFormat="1" applyFont="1" applyFill="1" applyBorder="1" applyAlignment="1" applyProtection="1">
      <alignment horizontal="center" vertical="center"/>
    </xf>
    <xf numFmtId="1" fontId="0" fillId="17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8" fillId="0" borderId="1" xfId="35" applyNumberFormat="1" applyFont="1" applyFill="1" applyBorder="1" applyAlignment="1">
      <alignment horizontal="right" vertical="center" wrapText="1"/>
    </xf>
    <xf numFmtId="0" fontId="39" fillId="0" borderId="0" xfId="35" applyFont="1" applyAlignment="1">
      <alignment horizontal="left" vertical="center" wrapText="1"/>
    </xf>
    <xf numFmtId="3" fontId="39" fillId="0" borderId="0" xfId="35" applyNumberFormat="1" applyFont="1" applyFill="1" applyBorder="1" applyAlignment="1" applyProtection="1">
      <alignment vertical="center"/>
    </xf>
    <xf numFmtId="176" fontId="0" fillId="17" borderId="1" xfId="0" applyNumberFormat="1" applyFont="1" applyFill="1" applyBorder="1" applyAlignment="1">
      <alignment vertical="center"/>
    </xf>
    <xf numFmtId="176" fontId="2" fillId="17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" fillId="17" borderId="1" xfId="0" applyNumberFormat="1" applyFont="1" applyFill="1" applyBorder="1" applyAlignment="1" applyProtection="1">
      <alignment horizontal="right" vertical="center"/>
      <protection locked="0"/>
    </xf>
    <xf numFmtId="176" fontId="36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39" fillId="0" borderId="1" xfId="35" applyFont="1" applyBorder="1" applyAlignment="1">
      <alignment horizontal="center" vertical="center" wrapText="1"/>
    </xf>
    <xf numFmtId="0" fontId="39" fillId="0" borderId="1" xfId="35" applyFont="1" applyBorder="1" applyAlignment="1">
      <alignment horizontal="center" vertical="center"/>
    </xf>
    <xf numFmtId="180" fontId="38" fillId="0" borderId="0" xfId="35" applyNumberFormat="1" applyFont="1" applyBorder="1" applyAlignment="1">
      <alignment horizontal="right" vertical="center"/>
    </xf>
    <xf numFmtId="0" fontId="38" fillId="0" borderId="0" xfId="35" applyFont="1" applyBorder="1" applyAlignment="1">
      <alignment vertical="center"/>
    </xf>
    <xf numFmtId="0" fontId="38" fillId="0" borderId="1" xfId="35" applyNumberFormat="1" applyFont="1" applyBorder="1" applyAlignment="1">
      <alignment horizontal="right" vertical="center"/>
    </xf>
    <xf numFmtId="183" fontId="38" fillId="0" borderId="0" xfId="35" applyNumberFormat="1" applyFont="1" applyAlignment="1">
      <alignment vertical="center"/>
    </xf>
    <xf numFmtId="176" fontId="38" fillId="0" borderId="1" xfId="35" applyNumberFormat="1" applyFont="1" applyFill="1" applyBorder="1" applyAlignment="1">
      <alignment horizontal="right" vertical="center" wrapText="1"/>
    </xf>
    <xf numFmtId="181" fontId="38" fillId="0" borderId="1" xfId="35" applyNumberFormat="1" applyFont="1" applyFill="1" applyBorder="1" applyAlignment="1">
      <alignment horizontal="right" vertical="center" wrapText="1"/>
    </xf>
    <xf numFmtId="182" fontId="38" fillId="0" borderId="1" xfId="35" applyNumberFormat="1" applyFont="1" applyFill="1" applyBorder="1" applyAlignment="1">
      <alignment horizontal="right" vertical="center" wrapText="1"/>
    </xf>
    <xf numFmtId="180" fontId="38" fillId="0" borderId="0" xfId="35" applyNumberFormat="1" applyFont="1" applyBorder="1" applyAlignment="1">
      <alignment horizontal="right" vertical="center" wrapText="1"/>
    </xf>
    <xf numFmtId="0" fontId="48" fillId="0" borderId="0" xfId="50" applyFont="1" applyFill="1" applyAlignment="1">
      <alignment vertical="center"/>
    </xf>
    <xf numFmtId="0" fontId="43" fillId="0" borderId="0" xfId="50" applyFont="1" applyFill="1" applyAlignment="1" applyProtection="1">
      <alignment vertical="center"/>
      <protection locked="0"/>
    </xf>
    <xf numFmtId="0" fontId="49" fillId="0" borderId="0" xfId="50" applyFont="1" applyFill="1" applyAlignment="1">
      <alignment horizontal="right" vertical="center"/>
    </xf>
    <xf numFmtId="180" fontId="43" fillId="0" borderId="0" xfId="50" applyNumberFormat="1" applyFont="1" applyFill="1" applyAlignment="1" applyProtection="1">
      <alignment horizontal="right" vertical="center"/>
      <protection locked="0"/>
    </xf>
    <xf numFmtId="0" fontId="50" fillId="0" borderId="0" xfId="50" applyFont="1" applyFill="1" applyAlignment="1">
      <alignment vertical="center"/>
    </xf>
    <xf numFmtId="0" fontId="38" fillId="0" borderId="0" xfId="50" applyFont="1" applyFill="1" applyAlignment="1">
      <alignment vertical="center"/>
    </xf>
    <xf numFmtId="0" fontId="51" fillId="0" borderId="0" xfId="50" applyFont="1" applyFill="1" applyAlignment="1">
      <alignment vertical="center"/>
    </xf>
    <xf numFmtId="0" fontId="38" fillId="17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vertical="center"/>
    </xf>
    <xf numFmtId="0" fontId="47" fillId="0" borderId="0" xfId="50" applyFont="1" applyFill="1" applyAlignment="1">
      <alignment vertical="center"/>
    </xf>
    <xf numFmtId="3" fontId="38" fillId="0" borderId="0" xfId="50" applyNumberFormat="1" applyFont="1" applyFill="1" applyBorder="1" applyAlignment="1" applyProtection="1">
      <alignment horizontal="center" vertical="center"/>
    </xf>
    <xf numFmtId="0" fontId="51" fillId="0" borderId="0" xfId="50" applyFont="1" applyFill="1" applyBorder="1" applyAlignment="1">
      <alignment horizontal="right" vertical="center"/>
    </xf>
    <xf numFmtId="3" fontId="51" fillId="0" borderId="0" xfId="50" applyNumberFormat="1" applyFont="1" applyFill="1" applyBorder="1" applyAlignment="1">
      <alignment horizontal="right" vertical="center"/>
    </xf>
    <xf numFmtId="180" fontId="38" fillId="0" borderId="0" xfId="50" applyNumberFormat="1" applyFont="1" applyFill="1" applyBorder="1" applyAlignment="1">
      <alignment horizontal="right" vertical="center" wrapText="1"/>
    </xf>
    <xf numFmtId="0" fontId="44" fillId="0" borderId="0" xfId="50" applyFont="1" applyFill="1" applyAlignment="1">
      <alignment horizontal="right" vertical="center"/>
    </xf>
    <xf numFmtId="180" fontId="44" fillId="0" borderId="0" xfId="50" applyNumberFormat="1" applyFont="1" applyFill="1" applyAlignment="1">
      <alignment horizontal="right" vertical="center"/>
    </xf>
    <xf numFmtId="0" fontId="44" fillId="0" borderId="0" xfId="50" applyFont="1" applyFill="1" applyAlignment="1">
      <alignment vertical="center"/>
    </xf>
    <xf numFmtId="0" fontId="44" fillId="0" borderId="0" xfId="50" applyFont="1" applyFill="1"/>
    <xf numFmtId="0" fontId="52" fillId="0" borderId="0" xfId="50" applyFont="1" applyFill="1" applyAlignment="1">
      <alignment vertical="center"/>
    </xf>
    <xf numFmtId="0" fontId="38" fillId="0" borderId="0" xfId="50" applyFont="1" applyFill="1" applyAlignment="1">
      <alignment horizontal="right" vertical="center"/>
    </xf>
    <xf numFmtId="180" fontId="38" fillId="0" borderId="0" xfId="50" applyNumberFormat="1" applyFont="1" applyFill="1" applyAlignment="1">
      <alignment horizontal="right" vertical="center"/>
    </xf>
    <xf numFmtId="0" fontId="51" fillId="0" borderId="0" xfId="50" applyFont="1" applyFill="1" applyAlignment="1">
      <alignment horizontal="right" vertical="center"/>
    </xf>
    <xf numFmtId="180" fontId="51" fillId="0" borderId="0" xfId="50" applyNumberFormat="1" applyFont="1" applyFill="1" applyAlignment="1">
      <alignment horizontal="right" vertical="center"/>
    </xf>
    <xf numFmtId="0" fontId="53" fillId="0" borderId="0" xfId="25" applyFont="1" applyFill="1"/>
    <xf numFmtId="0" fontId="43" fillId="0" borderId="0" xfId="50" applyFont="1" applyAlignment="1" applyProtection="1">
      <alignment vertical="center"/>
      <protection locked="0"/>
    </xf>
    <xf numFmtId="0" fontId="43" fillId="0" borderId="0" xfId="25" applyFont="1" applyFill="1" applyBorder="1" applyAlignment="1">
      <alignment vertical="center"/>
    </xf>
    <xf numFmtId="180" fontId="43" fillId="0" borderId="0" xfId="25" applyNumberFormat="1" applyFont="1" applyFill="1" applyBorder="1" applyAlignment="1">
      <alignment horizontal="right" vertical="center" wrapText="1"/>
    </xf>
    <xf numFmtId="0" fontId="38" fillId="0" borderId="0" xfId="25" applyFont="1" applyFill="1" applyAlignment="1">
      <alignment vertical="center"/>
    </xf>
    <xf numFmtId="49" fontId="46" fillId="0" borderId="1" xfId="25" applyNumberFormat="1" applyFont="1" applyFill="1" applyBorder="1" applyAlignment="1">
      <alignment horizontal="center" vertical="center"/>
    </xf>
    <xf numFmtId="49" fontId="46" fillId="0" borderId="1" xfId="25" applyNumberFormat="1" applyFont="1" applyFill="1" applyBorder="1" applyAlignment="1">
      <alignment horizontal="center" vertical="center" wrapText="1"/>
    </xf>
    <xf numFmtId="180" fontId="46" fillId="0" borderId="1" xfId="40" applyNumberFormat="1" applyFont="1" applyBorder="1" applyAlignment="1" applyProtection="1">
      <alignment horizontal="center" vertical="center" wrapText="1"/>
      <protection locked="0"/>
    </xf>
    <xf numFmtId="0" fontId="38" fillId="0" borderId="0" xfId="25" applyFont="1" applyFill="1"/>
    <xf numFmtId="3" fontId="43" fillId="0" borderId="1" xfId="50" applyNumberFormat="1" applyFont="1" applyFill="1" applyBorder="1" applyAlignment="1" applyProtection="1">
      <alignment vertical="center"/>
    </xf>
    <xf numFmtId="49" fontId="46" fillId="0" borderId="1" xfId="25" applyNumberFormat="1" applyFont="1" applyFill="1" applyBorder="1" applyAlignment="1" applyProtection="1">
      <alignment horizontal="center" vertical="center"/>
    </xf>
    <xf numFmtId="180" fontId="38" fillId="0" borderId="0" xfId="25" applyNumberFormat="1" applyFont="1" applyFill="1"/>
    <xf numFmtId="0" fontId="50" fillId="0" borderId="0" xfId="50" applyFont="1" applyAlignment="1">
      <alignment vertical="center"/>
    </xf>
    <xf numFmtId="177" fontId="46" fillId="0" borderId="1" xfId="25" applyNumberFormat="1" applyFont="1" applyFill="1" applyBorder="1" applyAlignment="1">
      <alignment horizontal="center" vertical="center" wrapText="1"/>
    </xf>
    <xf numFmtId="49" fontId="54" fillId="0" borderId="1" xfId="25" applyNumberFormat="1" applyFont="1" applyFill="1" applyBorder="1" applyAlignment="1">
      <alignment horizontal="right" vertical="center" wrapText="1"/>
    </xf>
    <xf numFmtId="177" fontId="55" fillId="0" borderId="1" xfId="25" applyNumberFormat="1" applyFont="1" applyFill="1" applyBorder="1" applyAlignment="1" applyProtection="1">
      <alignment horizontal="right" vertical="center"/>
    </xf>
    <xf numFmtId="180" fontId="54" fillId="0" borderId="1" xfId="40" applyNumberFormat="1" applyFont="1" applyBorder="1" applyAlignment="1" applyProtection="1">
      <alignment horizontal="right" vertical="center" wrapText="1"/>
      <protection locked="0"/>
    </xf>
    <xf numFmtId="3" fontId="43" fillId="17" borderId="1" xfId="50" applyNumberFormat="1" applyFont="1" applyFill="1" applyBorder="1" applyAlignment="1" applyProtection="1">
      <alignment vertical="center"/>
    </xf>
    <xf numFmtId="0" fontId="55" fillId="17" borderId="1" xfId="25" applyNumberFormat="1" applyFont="1" applyFill="1" applyBorder="1" applyAlignment="1" applyProtection="1">
      <alignment horizontal="right" vertical="center"/>
    </xf>
    <xf numFmtId="180" fontId="55" fillId="17" borderId="1" xfId="25" applyNumberFormat="1" applyFont="1" applyFill="1" applyBorder="1" applyAlignment="1">
      <alignment horizontal="right" vertical="center"/>
    </xf>
    <xf numFmtId="3" fontId="38" fillId="17" borderId="1" xfId="0" applyNumberFormat="1" applyFont="1" applyFill="1" applyBorder="1" applyAlignment="1" applyProtection="1">
      <alignment vertical="center"/>
    </xf>
    <xf numFmtId="0" fontId="38" fillId="0" borderId="1" xfId="0" applyFont="1" applyBorder="1" applyAlignment="1">
      <alignment horizontal="left" vertical="center"/>
    </xf>
    <xf numFmtId="0" fontId="55" fillId="0" borderId="1" xfId="25" applyNumberFormat="1" applyFont="1" applyFill="1" applyBorder="1" applyAlignment="1" applyProtection="1">
      <alignment horizontal="right" vertical="center"/>
    </xf>
    <xf numFmtId="180" fontId="55" fillId="0" borderId="1" xfId="25" applyNumberFormat="1" applyFont="1" applyFill="1" applyBorder="1" applyAlignment="1">
      <alignment horizontal="right" vertical="center"/>
    </xf>
    <xf numFmtId="3" fontId="38" fillId="0" borderId="1" xfId="0" applyNumberFormat="1" applyFont="1" applyFill="1" applyBorder="1" applyAlignment="1" applyProtection="1">
      <alignment vertical="center"/>
    </xf>
    <xf numFmtId="0" fontId="38" fillId="17" borderId="1" xfId="0" applyFont="1" applyFill="1" applyBorder="1" applyAlignment="1">
      <alignment horizontal="left" vertical="center"/>
    </xf>
    <xf numFmtId="0" fontId="39" fillId="0" borderId="0" xfId="25" applyFont="1" applyFill="1"/>
    <xf numFmtId="49" fontId="46" fillId="17" borderId="1" xfId="25" applyNumberFormat="1" applyFont="1" applyFill="1" applyBorder="1" applyAlignment="1" applyProtection="1">
      <alignment horizontal="center" vertical="center"/>
    </xf>
    <xf numFmtId="0" fontId="54" fillId="17" borderId="1" xfId="25" applyNumberFormat="1" applyFont="1" applyFill="1" applyBorder="1" applyAlignment="1" applyProtection="1">
      <alignment horizontal="center" vertical="center"/>
    </xf>
    <xf numFmtId="180" fontId="54" fillId="17" borderId="1" xfId="25" applyNumberFormat="1" applyFont="1" applyFill="1" applyBorder="1" applyAlignment="1">
      <alignment horizontal="center" vertical="center"/>
    </xf>
    <xf numFmtId="0" fontId="54" fillId="17" borderId="1" xfId="25" applyNumberFormat="1" applyFont="1" applyFill="1" applyBorder="1" applyAlignment="1" applyProtection="1">
      <alignment horizontal="right" vertical="center"/>
    </xf>
    <xf numFmtId="0" fontId="56" fillId="0" borderId="1" xfId="0" applyNumberFormat="1" applyFont="1" applyFill="1" applyBorder="1" applyAlignment="1" applyProtection="1">
      <alignment horizontal="right" vertical="center"/>
    </xf>
    <xf numFmtId="177" fontId="54" fillId="0" borderId="1" xfId="25" applyNumberFormat="1" applyFont="1" applyFill="1" applyBorder="1" applyAlignment="1">
      <alignment horizontal="center" vertical="center"/>
    </xf>
    <xf numFmtId="180" fontId="54" fillId="0" borderId="1" xfId="25" applyNumberFormat="1" applyFont="1" applyFill="1" applyBorder="1" applyAlignment="1">
      <alignment horizontal="center" vertical="center"/>
    </xf>
    <xf numFmtId="0" fontId="38" fillId="0" borderId="0" xfId="25" applyFont="1" applyFill="1" applyAlignment="1">
      <alignment horizontal="right"/>
    </xf>
    <xf numFmtId="177" fontId="38" fillId="0" borderId="0" xfId="25" applyNumberFormat="1" applyFont="1" applyFill="1" applyAlignment="1">
      <alignment horizontal="right" vertical="center"/>
    </xf>
    <xf numFmtId="180" fontId="38" fillId="0" borderId="0" xfId="25" applyNumberFormat="1" applyFont="1" applyFill="1" applyAlignment="1">
      <alignment horizontal="right"/>
    </xf>
    <xf numFmtId="176" fontId="36" fillId="17" borderId="1" xfId="0" applyNumberFormat="1" applyFont="1" applyFill="1" applyBorder="1" applyAlignment="1">
      <alignment vertical="center"/>
    </xf>
    <xf numFmtId="0" fontId="2" fillId="0" borderId="1" xfId="35" applyFont="1" applyBorder="1" applyAlignment="1">
      <alignment horizontal="center" vertical="center"/>
    </xf>
    <xf numFmtId="177" fontId="3" fillId="0" borderId="0" xfId="35" applyNumberFormat="1" applyFont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24" fillId="0" borderId="0" xfId="0" applyFont="1" applyAlignment="1">
      <alignment horizontal="center" vertical="center"/>
    </xf>
    <xf numFmtId="0" fontId="42" fillId="0" borderId="0" xfId="0" applyFont="1" applyAlignment="1" applyProtection="1">
      <alignment vertical="center"/>
      <protection locked="0"/>
    </xf>
    <xf numFmtId="0" fontId="42" fillId="0" borderId="0" xfId="0" applyFont="1" applyAlignment="1" applyProtection="1">
      <alignment horizontal="right" vertical="center"/>
      <protection locked="0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right" vertical="center" wrapText="1"/>
    </xf>
    <xf numFmtId="187" fontId="58" fillId="0" borderId="1" xfId="35" applyNumberFormat="1" applyFont="1" applyBorder="1" applyAlignment="1">
      <alignment horizontal="left" vertical="center" wrapText="1"/>
    </xf>
    <xf numFmtId="179" fontId="58" fillId="0" borderId="1" xfId="0" applyNumberFormat="1" applyFont="1" applyBorder="1" applyAlignment="1">
      <alignment horizontal="right" vertical="center"/>
    </xf>
    <xf numFmtId="0" fontId="41" fillId="17" borderId="1" xfId="0" applyFont="1" applyFill="1" applyBorder="1" applyAlignment="1">
      <alignment horizontal="center" vertical="center" wrapText="1"/>
    </xf>
    <xf numFmtId="179" fontId="41" fillId="17" borderId="1" xfId="0" applyNumberFormat="1" applyFont="1" applyFill="1" applyBorder="1" applyAlignment="1">
      <alignment horizontal="center" vertical="center"/>
    </xf>
    <xf numFmtId="0" fontId="58" fillId="0" borderId="1" xfId="0" applyFont="1" applyBorder="1" applyAlignment="1">
      <alignment vertical="center"/>
    </xf>
    <xf numFmtId="0" fontId="58" fillId="0" borderId="1" xfId="0" applyFont="1" applyBorder="1" applyAlignment="1">
      <alignment horizontal="right" vertical="center"/>
    </xf>
    <xf numFmtId="0" fontId="42" fillId="17" borderId="1" xfId="0" applyFont="1" applyFill="1" applyBorder="1" applyAlignment="1" applyProtection="1">
      <alignment vertical="center"/>
      <protection locked="0"/>
    </xf>
    <xf numFmtId="179" fontId="58" fillId="17" borderId="1" xfId="0" applyNumberFormat="1" applyFont="1" applyFill="1" applyBorder="1" applyAlignment="1">
      <alignment horizontal="right" vertical="center"/>
    </xf>
    <xf numFmtId="1" fontId="42" fillId="17" borderId="1" xfId="0" applyNumberFormat="1" applyFont="1" applyFill="1" applyBorder="1" applyAlignment="1" applyProtection="1">
      <alignment vertical="center"/>
      <protection locked="0"/>
    </xf>
    <xf numFmtId="1" fontId="42" fillId="0" borderId="1" xfId="0" applyNumberFormat="1" applyFont="1" applyBorder="1" applyAlignment="1" applyProtection="1">
      <alignment vertical="center"/>
      <protection locked="0"/>
    </xf>
    <xf numFmtId="0" fontId="59" fillId="0" borderId="1" xfId="0" applyFont="1" applyBorder="1" applyAlignment="1">
      <alignment horizontal="center" vertical="center"/>
    </xf>
    <xf numFmtId="179" fontId="59" fillId="0" borderId="1" xfId="0" applyNumberFormat="1" applyFont="1" applyBorder="1" applyAlignment="1">
      <alignment horizontal="center" vertical="center"/>
    </xf>
    <xf numFmtId="0" fontId="4" fillId="0" borderId="1" xfId="35" applyFont="1" applyBorder="1" applyAlignment="1">
      <alignment horizontal="center" vertical="center" wrapText="1"/>
    </xf>
    <xf numFmtId="0" fontId="4" fillId="0" borderId="1" xfId="35" applyFont="1" applyBorder="1" applyAlignment="1">
      <alignment horizontal="center" vertical="center"/>
    </xf>
    <xf numFmtId="187" fontId="3" fillId="0" borderId="1" xfId="35" applyNumberFormat="1" applyFont="1" applyBorder="1" applyAlignment="1">
      <alignment horizontal="left" vertical="center" wrapText="1"/>
    </xf>
    <xf numFmtId="0" fontId="3" fillId="0" borderId="1" xfId="35" applyFont="1" applyBorder="1" applyAlignment="1">
      <alignment horizontal="right" vertical="center" wrapText="1"/>
    </xf>
    <xf numFmtId="180" fontId="3" fillId="0" borderId="1" xfId="35" applyNumberFormat="1" applyFont="1" applyBorder="1" applyAlignment="1">
      <alignment horizontal="right" vertical="center" wrapText="1"/>
    </xf>
    <xf numFmtId="0" fontId="4" fillId="17" borderId="1" xfId="35" applyFont="1" applyFill="1" applyBorder="1" applyAlignment="1">
      <alignment horizontal="center" vertical="center" wrapText="1"/>
    </xf>
    <xf numFmtId="180" fontId="4" fillId="17" borderId="1" xfId="35" applyNumberFormat="1" applyFont="1" applyFill="1" applyBorder="1" applyAlignment="1">
      <alignment horizontal="center" vertical="center" wrapText="1"/>
    </xf>
    <xf numFmtId="0" fontId="4" fillId="0" borderId="1" xfId="35" applyFont="1" applyFill="1" applyBorder="1" applyAlignment="1">
      <alignment horizontal="center" vertical="center" wrapText="1"/>
    </xf>
    <xf numFmtId="180" fontId="4" fillId="0" borderId="1" xfId="35" applyNumberFormat="1" applyFont="1" applyFill="1" applyBorder="1" applyAlignment="1">
      <alignment horizontal="center" vertical="center" wrapText="1"/>
    </xf>
    <xf numFmtId="187" fontId="3" fillId="17" borderId="1" xfId="35" applyNumberFormat="1" applyFont="1" applyFill="1" applyBorder="1" applyAlignment="1">
      <alignment horizontal="left" vertical="center" wrapText="1"/>
    </xf>
    <xf numFmtId="0" fontId="3" fillId="17" borderId="1" xfId="35" applyFont="1" applyFill="1" applyBorder="1" applyAlignment="1">
      <alignment horizontal="right" vertical="center" wrapText="1"/>
    </xf>
    <xf numFmtId="180" fontId="3" fillId="17" borderId="1" xfId="35" applyNumberFormat="1" applyFont="1" applyFill="1" applyBorder="1" applyAlignment="1">
      <alignment horizontal="right" vertical="center" wrapText="1"/>
    </xf>
    <xf numFmtId="187" fontId="3" fillId="0" borderId="1" xfId="35" applyNumberFormat="1" applyFont="1" applyFill="1" applyBorder="1" applyAlignment="1">
      <alignment horizontal="left" vertical="center" wrapText="1"/>
    </xf>
    <xf numFmtId="0" fontId="3" fillId="0" borderId="1" xfId="35" applyFont="1" applyFill="1" applyBorder="1" applyAlignment="1">
      <alignment horizontal="right" vertical="center" wrapText="1"/>
    </xf>
    <xf numFmtId="0" fontId="39" fillId="17" borderId="1" xfId="35" applyFont="1" applyFill="1" applyBorder="1" applyAlignment="1">
      <alignment horizontal="center" vertical="center" wrapText="1"/>
    </xf>
    <xf numFmtId="180" fontId="39" fillId="17" borderId="1" xfId="35" applyNumberFormat="1" applyFont="1" applyFill="1" applyBorder="1" applyAlignment="1">
      <alignment horizontal="center" vertical="center" wrapText="1"/>
    </xf>
    <xf numFmtId="3" fontId="39" fillId="17" borderId="1" xfId="35" applyNumberFormat="1" applyFont="1" applyFill="1" applyBorder="1" applyAlignment="1" applyProtection="1">
      <alignment horizontal="center" vertical="center"/>
    </xf>
    <xf numFmtId="182" fontId="39" fillId="17" borderId="1" xfId="35" applyNumberFormat="1" applyFont="1" applyFill="1" applyBorder="1" applyAlignment="1">
      <alignment horizontal="center" vertical="center" wrapText="1"/>
    </xf>
    <xf numFmtId="3" fontId="47" fillId="17" borderId="1" xfId="35" applyNumberFormat="1" applyFont="1" applyFill="1" applyBorder="1" applyAlignment="1" applyProtection="1">
      <alignment horizontal="center" vertical="center"/>
    </xf>
    <xf numFmtId="0" fontId="47" fillId="17" borderId="1" xfId="35" applyFont="1" applyFill="1" applyBorder="1" applyAlignment="1">
      <alignment horizontal="center" vertical="center" wrapText="1"/>
    </xf>
    <xf numFmtId="183" fontId="47" fillId="17" borderId="1" xfId="35" applyNumberFormat="1" applyFont="1" applyFill="1" applyBorder="1" applyAlignment="1">
      <alignment horizontal="center" vertical="center" wrapText="1"/>
    </xf>
    <xf numFmtId="180" fontId="47" fillId="17" borderId="1" xfId="35" applyNumberFormat="1" applyFont="1" applyFill="1" applyBorder="1" applyAlignment="1">
      <alignment horizontal="center" vertical="center"/>
    </xf>
    <xf numFmtId="0" fontId="54" fillId="0" borderId="1" xfId="50" applyFont="1" applyFill="1" applyBorder="1" applyAlignment="1">
      <alignment horizontal="center" vertical="center"/>
    </xf>
    <xf numFmtId="0" fontId="54" fillId="0" borderId="1" xfId="50" applyFont="1" applyFill="1" applyBorder="1" applyAlignment="1">
      <alignment horizontal="center" vertical="center" wrapText="1"/>
    </xf>
    <xf numFmtId="180" fontId="54" fillId="0" borderId="1" xfId="0" applyNumberFormat="1" applyFont="1" applyFill="1" applyBorder="1" applyAlignment="1">
      <alignment horizontal="center" vertical="center" wrapText="1"/>
    </xf>
    <xf numFmtId="3" fontId="55" fillId="0" borderId="1" xfId="35" applyNumberFormat="1" applyFont="1" applyFill="1" applyBorder="1" applyAlignment="1" applyProtection="1">
      <alignment vertical="center"/>
    </xf>
    <xf numFmtId="0" fontId="55" fillId="17" borderId="1" xfId="50" applyFont="1" applyFill="1" applyBorder="1" applyAlignment="1">
      <alignment horizontal="right" vertical="center" wrapText="1"/>
    </xf>
    <xf numFmtId="0" fontId="55" fillId="0" borderId="1" xfId="50" applyFont="1" applyFill="1" applyBorder="1" applyAlignment="1">
      <alignment horizontal="right" vertical="center" wrapText="1"/>
    </xf>
    <xf numFmtId="180" fontId="55" fillId="17" borderId="1" xfId="50" applyNumberFormat="1" applyFont="1" applyFill="1" applyBorder="1" applyAlignment="1">
      <alignment horizontal="right" vertical="center" wrapText="1"/>
    </xf>
    <xf numFmtId="181" fontId="55" fillId="0" borderId="1" xfId="50" applyNumberFormat="1" applyFont="1" applyFill="1" applyBorder="1" applyAlignment="1">
      <alignment horizontal="right" vertical="center" wrapText="1"/>
    </xf>
    <xf numFmtId="176" fontId="55" fillId="0" borderId="1" xfId="50" applyNumberFormat="1" applyFont="1" applyFill="1" applyBorder="1" applyAlignment="1">
      <alignment horizontal="right" vertical="center" wrapText="1"/>
    </xf>
    <xf numFmtId="0" fontId="55" fillId="0" borderId="1" xfId="50" applyNumberFormat="1" applyFont="1" applyFill="1" applyBorder="1" applyAlignment="1">
      <alignment horizontal="right" vertical="center" wrapText="1"/>
    </xf>
    <xf numFmtId="182" fontId="55" fillId="0" borderId="1" xfId="50" applyNumberFormat="1" applyFont="1" applyFill="1" applyBorder="1" applyAlignment="1">
      <alignment horizontal="right" vertical="center" wrapText="1"/>
    </xf>
    <xf numFmtId="0" fontId="55" fillId="0" borderId="1" xfId="50" applyFont="1" applyFill="1" applyBorder="1" applyAlignment="1">
      <alignment horizontal="right" vertical="center"/>
    </xf>
    <xf numFmtId="3" fontId="54" fillId="17" borderId="1" xfId="50" applyNumberFormat="1" applyFont="1" applyFill="1" applyBorder="1" applyAlignment="1" applyProtection="1">
      <alignment horizontal="center" vertical="center"/>
    </xf>
    <xf numFmtId="0" fontId="54" fillId="17" borderId="1" xfId="50" applyNumberFormat="1" applyFont="1" applyFill="1" applyBorder="1" applyAlignment="1">
      <alignment horizontal="center" vertical="center" wrapText="1"/>
    </xf>
    <xf numFmtId="180" fontId="54" fillId="17" borderId="1" xfId="50" applyNumberFormat="1" applyFont="1" applyFill="1" applyBorder="1" applyAlignment="1">
      <alignment horizontal="center" vertical="center" wrapText="1"/>
    </xf>
    <xf numFmtId="0" fontId="55" fillId="17" borderId="1" xfId="0" applyFont="1" applyFill="1" applyBorder="1" applyAlignment="1" applyProtection="1">
      <alignment vertical="center"/>
      <protection locked="0"/>
    </xf>
    <xf numFmtId="0" fontId="55" fillId="17" borderId="1" xfId="50" applyNumberFormat="1" applyFont="1" applyFill="1" applyBorder="1" applyAlignment="1">
      <alignment vertical="center" wrapText="1"/>
    </xf>
    <xf numFmtId="180" fontId="55" fillId="17" borderId="1" xfId="50" applyNumberFormat="1" applyFont="1" applyFill="1" applyBorder="1" applyAlignment="1">
      <alignment vertical="center" wrapText="1"/>
    </xf>
    <xf numFmtId="0" fontId="55" fillId="17" borderId="1" xfId="0" applyFont="1" applyFill="1" applyBorder="1" applyAlignment="1">
      <alignment vertical="center"/>
    </xf>
    <xf numFmtId="0" fontId="55" fillId="0" borderId="1" xfId="0" applyFont="1" applyFill="1" applyBorder="1" applyAlignment="1">
      <alignment vertical="center"/>
    </xf>
    <xf numFmtId="0" fontId="55" fillId="0" borderId="1" xfId="50" applyNumberFormat="1" applyFont="1" applyFill="1" applyBorder="1" applyAlignment="1">
      <alignment vertical="center" wrapText="1"/>
    </xf>
    <xf numFmtId="180" fontId="55" fillId="0" borderId="1" xfId="50" applyNumberFormat="1" applyFont="1" applyFill="1" applyBorder="1" applyAlignment="1">
      <alignment vertical="center" wrapText="1"/>
    </xf>
    <xf numFmtId="49" fontId="54" fillId="0" borderId="1" xfId="25" applyNumberFormat="1" applyFont="1" applyFill="1" applyBorder="1" applyAlignment="1">
      <alignment horizontal="center" vertical="center"/>
    </xf>
    <xf numFmtId="49" fontId="54" fillId="0" borderId="1" xfId="25" applyNumberFormat="1" applyFont="1" applyFill="1" applyBorder="1" applyAlignment="1">
      <alignment horizontal="center" vertical="center" wrapText="1"/>
    </xf>
    <xf numFmtId="180" fontId="54" fillId="0" borderId="1" xfId="40" applyNumberFormat="1" applyFont="1" applyBorder="1" applyAlignment="1" applyProtection="1">
      <alignment horizontal="center" vertical="center" wrapText="1"/>
      <protection locked="0"/>
    </xf>
    <xf numFmtId="3" fontId="55" fillId="0" borderId="1" xfId="50" applyNumberFormat="1" applyFont="1" applyFill="1" applyBorder="1" applyAlignment="1" applyProtection="1">
      <alignment vertical="center"/>
    </xf>
    <xf numFmtId="3" fontId="55" fillId="0" borderId="1" xfId="0" applyNumberFormat="1" applyFont="1" applyFill="1" applyBorder="1" applyAlignment="1" applyProtection="1">
      <alignment horizontal="left" vertical="center"/>
    </xf>
    <xf numFmtId="49" fontId="54" fillId="17" borderId="1" xfId="25" applyNumberFormat="1" applyFont="1" applyFill="1" applyBorder="1" applyAlignment="1" applyProtection="1">
      <alignment horizontal="center" vertical="center"/>
    </xf>
    <xf numFmtId="3" fontId="38" fillId="17" borderId="1" xfId="35" applyNumberFormat="1" applyFont="1" applyFill="1" applyBorder="1" applyAlignment="1" applyProtection="1">
      <alignment vertical="center"/>
    </xf>
    <xf numFmtId="0" fontId="38" fillId="17" borderId="1" xfId="35" applyNumberFormat="1" applyFont="1" applyFill="1" applyBorder="1" applyAlignment="1">
      <alignment horizontal="right" vertical="center"/>
    </xf>
    <xf numFmtId="176" fontId="38" fillId="17" borderId="1" xfId="35" applyNumberFormat="1" applyFont="1" applyFill="1" applyBorder="1" applyAlignment="1">
      <alignment horizontal="right" vertical="center"/>
    </xf>
    <xf numFmtId="0" fontId="59" fillId="0" borderId="1" xfId="0" applyFont="1" applyFill="1" applyBorder="1" applyAlignment="1" applyProtection="1">
      <alignment horizontal="center" vertical="center"/>
      <protection locked="0"/>
    </xf>
    <xf numFmtId="0" fontId="59" fillId="0" borderId="1" xfId="0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Fill="1" applyBorder="1" applyAlignment="1" applyProtection="1">
      <alignment horizontal="center" vertical="center" wrapText="1"/>
      <protection locked="0"/>
    </xf>
    <xf numFmtId="0" fontId="42" fillId="17" borderId="1" xfId="0" applyFont="1" applyFill="1" applyBorder="1" applyAlignment="1" applyProtection="1">
      <alignment horizontal="right" vertical="center"/>
    </xf>
    <xf numFmtId="180" fontId="42" fillId="17" borderId="1" xfId="0" applyNumberFormat="1" applyFont="1" applyFill="1" applyBorder="1" applyAlignment="1" applyProtection="1">
      <alignment horizontal="right" vertical="center"/>
    </xf>
    <xf numFmtId="185" fontId="55" fillId="0" borderId="1" xfId="35" applyNumberFormat="1" applyFont="1" applyFill="1" applyBorder="1" applyAlignment="1" applyProtection="1">
      <alignment horizontal="left" vertical="center" indent="1"/>
      <protection locked="0"/>
    </xf>
    <xf numFmtId="0" fontId="42" fillId="17" borderId="1" xfId="0" applyNumberFormat="1" applyFont="1" applyFill="1" applyBorder="1" applyAlignment="1" applyProtection="1">
      <alignment horizontal="right" vertical="center"/>
    </xf>
    <xf numFmtId="0" fontId="42" fillId="0" borderId="1" xfId="45" applyFont="1" applyFill="1" applyBorder="1" applyAlignment="1">
      <alignment horizontal="right" vertical="center"/>
    </xf>
    <xf numFmtId="0" fontId="55" fillId="0" borderId="1" xfId="35" applyNumberFormat="1" applyFont="1" applyFill="1" applyBorder="1" applyAlignment="1" applyProtection="1">
      <alignment horizontal="left" vertical="center" indent="1"/>
    </xf>
    <xf numFmtId="184" fontId="42" fillId="17" borderId="1" xfId="0" applyNumberFormat="1" applyFont="1" applyFill="1" applyBorder="1" applyAlignment="1" applyProtection="1">
      <alignment horizontal="right" vertical="center"/>
    </xf>
    <xf numFmtId="0" fontId="42" fillId="17" borderId="1" xfId="0" applyFont="1" applyFill="1" applyBorder="1" applyAlignment="1">
      <alignment horizontal="right" vertical="center"/>
    </xf>
    <xf numFmtId="184" fontId="42" fillId="0" borderId="1" xfId="0" applyNumberFormat="1" applyFont="1" applyFill="1" applyBorder="1" applyAlignment="1" applyProtection="1">
      <alignment horizontal="right" vertical="center"/>
    </xf>
    <xf numFmtId="0" fontId="59" fillId="17" borderId="1" xfId="0" applyFont="1" applyFill="1" applyBorder="1" applyAlignment="1" applyProtection="1">
      <alignment horizontal="center" vertical="center"/>
      <protection locked="0"/>
    </xf>
    <xf numFmtId="184" fontId="41" fillId="17" borderId="1" xfId="0" applyNumberFormat="1" applyFont="1" applyFill="1" applyBorder="1" applyAlignment="1" applyProtection="1">
      <alignment horizontal="center" vertical="center"/>
    </xf>
    <xf numFmtId="180" fontId="41" fillId="17" borderId="1" xfId="0" applyNumberFormat="1" applyFont="1" applyFill="1" applyBorder="1" applyAlignment="1" applyProtection="1">
      <alignment horizontal="center" vertical="center"/>
    </xf>
    <xf numFmtId="1" fontId="42" fillId="17" borderId="1" xfId="0" applyNumberFormat="1" applyFont="1" applyFill="1" applyBorder="1" applyAlignment="1" applyProtection="1">
      <alignment horizontal="right" vertical="center"/>
    </xf>
    <xf numFmtId="1" fontId="42" fillId="0" borderId="1" xfId="0" applyNumberFormat="1" applyFont="1" applyFill="1" applyBorder="1" applyAlignment="1" applyProtection="1">
      <alignment vertical="center"/>
      <protection locked="0"/>
    </xf>
    <xf numFmtId="1" fontId="42" fillId="0" borderId="1" xfId="0" applyNumberFormat="1" applyFont="1" applyFill="1" applyBorder="1" applyAlignment="1" applyProtection="1">
      <alignment horizontal="right" vertical="center"/>
    </xf>
    <xf numFmtId="180" fontId="42" fillId="0" borderId="1" xfId="0" applyNumberFormat="1" applyFont="1" applyFill="1" applyBorder="1" applyAlignment="1" applyProtection="1">
      <alignment horizontal="right" vertical="center"/>
    </xf>
    <xf numFmtId="1" fontId="41" fillId="17" borderId="1" xfId="0" applyNumberFormat="1" applyFont="1" applyFill="1" applyBorder="1" applyAlignment="1" applyProtection="1">
      <alignment horizontal="center" vertical="center"/>
    </xf>
    <xf numFmtId="180" fontId="42" fillId="17" borderId="1" xfId="0" applyNumberFormat="1" applyFont="1" applyFill="1" applyBorder="1" applyAlignment="1" applyProtection="1">
      <alignment horizontal="center" vertical="center"/>
    </xf>
    <xf numFmtId="0" fontId="54" fillId="0" borderId="1" xfId="0" applyFont="1" applyFill="1" applyBorder="1" applyAlignment="1" applyProtection="1">
      <alignment horizontal="center" vertical="center"/>
      <protection locked="0"/>
    </xf>
    <xf numFmtId="0" fontId="54" fillId="0" borderId="1" xfId="0" applyFont="1" applyFill="1" applyBorder="1" applyAlignment="1" applyProtection="1">
      <alignment horizontal="center" vertical="center" wrapText="1"/>
      <protection locked="0"/>
    </xf>
    <xf numFmtId="0" fontId="55" fillId="0" borderId="1" xfId="48" applyFont="1" applyFill="1" applyBorder="1" applyAlignment="1" applyProtection="1">
      <alignment vertical="center"/>
      <protection locked="0"/>
    </xf>
    <xf numFmtId="186" fontId="55" fillId="0" borderId="1" xfId="0" applyNumberFormat="1" applyFont="1" applyBorder="1" applyAlignment="1" applyProtection="1">
      <alignment horizontal="right" vertical="center"/>
      <protection locked="0"/>
    </xf>
    <xf numFmtId="186" fontId="55" fillId="0" borderId="1" xfId="0" applyNumberFormat="1" applyFont="1" applyFill="1" applyBorder="1" applyAlignment="1" applyProtection="1">
      <alignment horizontal="right" vertical="center"/>
      <protection locked="0"/>
    </xf>
    <xf numFmtId="180" fontId="55" fillId="17" borderId="1" xfId="0" applyNumberFormat="1" applyFont="1" applyFill="1" applyBorder="1" applyAlignment="1" applyProtection="1">
      <alignment horizontal="right" vertical="center"/>
      <protection locked="0"/>
    </xf>
    <xf numFmtId="0" fontId="62" fillId="0" borderId="1" xfId="0" applyFont="1" applyFill="1" applyBorder="1" applyAlignment="1" applyProtection="1">
      <alignment vertical="center" wrapText="1"/>
      <protection locked="0"/>
    </xf>
    <xf numFmtId="0" fontId="55" fillId="0" borderId="1" xfId="0" applyFont="1" applyFill="1" applyBorder="1" applyAlignment="1">
      <alignment vertical="center" wrapText="1"/>
    </xf>
    <xf numFmtId="0" fontId="55" fillId="0" borderId="1" xfId="0" applyFont="1" applyFill="1" applyBorder="1" applyAlignment="1" applyProtection="1">
      <alignment vertical="center"/>
      <protection locked="0"/>
    </xf>
    <xf numFmtId="0" fontId="55" fillId="0" borderId="1" xfId="0" applyFont="1" applyFill="1" applyBorder="1" applyAlignment="1" applyProtection="1">
      <alignment vertical="center" wrapText="1"/>
      <protection locked="0"/>
    </xf>
    <xf numFmtId="0" fontId="55" fillId="0" borderId="1" xfId="41" applyFont="1" applyFill="1" applyBorder="1" applyAlignment="1">
      <alignment vertical="center" wrapText="1"/>
    </xf>
    <xf numFmtId="0" fontId="55" fillId="0" borderId="1" xfId="0" applyFont="1" applyFill="1" applyBorder="1" applyAlignment="1">
      <alignment horizontal="left" vertical="center" wrapText="1"/>
    </xf>
    <xf numFmtId="176" fontId="55" fillId="0" borderId="1" xfId="43" applyNumberFormat="1" applyFont="1" applyFill="1" applyBorder="1" applyAlignment="1" applyProtection="1">
      <alignment vertical="center"/>
      <protection locked="0"/>
    </xf>
    <xf numFmtId="0" fontId="55" fillId="0" borderId="1" xfId="0" applyFont="1" applyFill="1" applyBorder="1" applyAlignment="1">
      <alignment horizontal="left" vertical="center"/>
    </xf>
    <xf numFmtId="176" fontId="55" fillId="0" borderId="1" xfId="0" applyNumberFormat="1" applyFont="1" applyFill="1" applyBorder="1" applyAlignment="1" applyProtection="1">
      <alignment vertical="center"/>
      <protection locked="0"/>
    </xf>
    <xf numFmtId="187" fontId="55" fillId="0" borderId="1" xfId="48" applyNumberFormat="1" applyFont="1" applyFill="1" applyBorder="1" applyAlignment="1">
      <alignment vertical="center"/>
    </xf>
    <xf numFmtId="0" fontId="54" fillId="17" borderId="1" xfId="0" applyFont="1" applyFill="1" applyBorder="1" applyAlignment="1" applyProtection="1">
      <alignment horizontal="center" vertical="center"/>
      <protection locked="0"/>
    </xf>
    <xf numFmtId="1" fontId="54" fillId="17" borderId="1" xfId="0" applyNumberFormat="1" applyFont="1" applyFill="1" applyBorder="1" applyAlignment="1" applyProtection="1">
      <alignment horizontal="center" vertical="center"/>
      <protection locked="0"/>
    </xf>
    <xf numFmtId="180" fontId="54" fillId="17" borderId="1" xfId="0" applyNumberFormat="1" applyFont="1" applyFill="1" applyBorder="1" applyAlignment="1" applyProtection="1">
      <alignment horizontal="center" vertical="center"/>
      <protection locked="0"/>
    </xf>
    <xf numFmtId="0" fontId="62" fillId="0" borderId="1" xfId="0" applyFont="1" applyFill="1" applyBorder="1" applyAlignment="1" applyProtection="1">
      <alignment horizontal="center" vertical="center" wrapText="1"/>
      <protection locked="0"/>
    </xf>
    <xf numFmtId="1" fontId="55" fillId="17" borderId="1" xfId="0" applyNumberFormat="1" applyFont="1" applyFill="1" applyBorder="1" applyAlignment="1" applyProtection="1">
      <alignment vertical="center"/>
      <protection locked="0"/>
    </xf>
    <xf numFmtId="0" fontId="55" fillId="17" borderId="1" xfId="0" applyFont="1" applyFill="1" applyBorder="1" applyAlignment="1" applyProtection="1">
      <alignment horizontal="right" vertical="center"/>
      <protection locked="0"/>
    </xf>
    <xf numFmtId="1" fontId="55" fillId="0" borderId="1" xfId="0" applyNumberFormat="1" applyFont="1" applyFill="1" applyBorder="1" applyAlignment="1" applyProtection="1">
      <alignment vertical="center"/>
      <protection locked="0"/>
    </xf>
    <xf numFmtId="0" fontId="55" fillId="0" borderId="1" xfId="0" applyFont="1" applyFill="1" applyBorder="1" applyAlignment="1" applyProtection="1">
      <alignment horizontal="right" vertical="center"/>
      <protection locked="0"/>
    </xf>
    <xf numFmtId="180" fontId="55" fillId="0" borderId="1" xfId="0" applyNumberFormat="1" applyFont="1" applyFill="1" applyBorder="1" applyAlignment="1" applyProtection="1">
      <alignment horizontal="right" vertical="center"/>
      <protection locked="0"/>
    </xf>
    <xf numFmtId="0" fontId="41" fillId="0" borderId="1" xfId="0" applyFont="1" applyFill="1" applyBorder="1" applyAlignment="1" applyProtection="1">
      <alignment horizontal="center" vertical="center"/>
      <protection locked="0"/>
    </xf>
    <xf numFmtId="0" fontId="42" fillId="0" borderId="1" xfId="0" applyFont="1" applyFill="1" applyBorder="1" applyAlignment="1" applyProtection="1">
      <alignment horizontal="left" vertical="center" indent="1"/>
      <protection locked="0"/>
    </xf>
    <xf numFmtId="185" fontId="42" fillId="0" borderId="1" xfId="0" applyNumberFormat="1" applyFont="1" applyFill="1" applyBorder="1" applyAlignment="1" applyProtection="1">
      <alignment horizontal="left" vertical="center" indent="1"/>
      <protection locked="0"/>
    </xf>
    <xf numFmtId="0" fontId="41" fillId="17" borderId="1" xfId="0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/>
    </xf>
    <xf numFmtId="177" fontId="36" fillId="0" borderId="0" xfId="0" applyNumberFormat="1" applyFont="1" applyFill="1" applyBorder="1" applyAlignment="1">
      <alignment vertical="center"/>
    </xf>
    <xf numFmtId="177" fontId="0" fillId="17" borderId="1" xfId="35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37" fillId="0" borderId="0" xfId="35" applyFont="1" applyFill="1" applyAlignment="1">
      <alignment horizontal="center" vertical="center"/>
    </xf>
    <xf numFmtId="0" fontId="37" fillId="0" borderId="0" xfId="35" applyFont="1" applyAlignment="1">
      <alignment horizontal="center" vertical="center"/>
    </xf>
    <xf numFmtId="0" fontId="39" fillId="0" borderId="1" xfId="35" applyFont="1" applyBorder="1" applyAlignment="1">
      <alignment horizontal="center" vertical="center" wrapText="1"/>
    </xf>
    <xf numFmtId="0" fontId="39" fillId="0" borderId="1" xfId="35" applyFont="1" applyBorder="1" applyAlignment="1">
      <alignment horizontal="center" vertical="center"/>
    </xf>
    <xf numFmtId="0" fontId="39" fillId="0" borderId="1" xfId="35" applyFont="1" applyFill="1" applyBorder="1" applyAlignment="1">
      <alignment horizontal="center" vertical="center" wrapText="1"/>
    </xf>
    <xf numFmtId="0" fontId="39" fillId="0" borderId="1" xfId="35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37" fillId="0" borderId="0" xfId="0" applyFont="1" applyFill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0" fontId="38" fillId="0" borderId="0" xfId="35" applyFont="1" applyBorder="1" applyAlignment="1">
      <alignment horizontal="right" vertical="center"/>
    </xf>
    <xf numFmtId="180" fontId="38" fillId="0" borderId="0" xfId="35" applyNumberFormat="1" applyFont="1" applyBorder="1" applyAlignment="1">
      <alignment horizontal="right" vertical="center"/>
    </xf>
    <xf numFmtId="0" fontId="37" fillId="0" borderId="0" xfId="50" applyFont="1" applyFill="1" applyAlignment="1">
      <alignment horizontal="center"/>
    </xf>
    <xf numFmtId="49" fontId="37" fillId="0" borderId="0" xfId="25" applyNumberFormat="1" applyFont="1" applyFill="1" applyAlignment="1">
      <alignment horizontal="center" vertical="center"/>
    </xf>
    <xf numFmtId="0" fontId="1" fillId="0" borderId="0" xfId="50" applyFont="1" applyFill="1" applyAlignment="1">
      <alignment horizontal="center"/>
    </xf>
    <xf numFmtId="0" fontId="43" fillId="0" borderId="0" xfId="50" applyFont="1" applyFill="1" applyBorder="1" applyAlignment="1">
      <alignment horizontal="right" vertical="center" wrapText="1"/>
    </xf>
    <xf numFmtId="49" fontId="1" fillId="0" borderId="0" xfId="25" applyNumberFormat="1" applyFont="1" applyFill="1" applyAlignment="1">
      <alignment horizontal="center" vertical="center"/>
    </xf>
    <xf numFmtId="0" fontId="9" fillId="0" borderId="0" xfId="50" applyFont="1" applyBorder="1" applyAlignment="1" applyProtection="1">
      <alignment horizontal="right" vertical="center"/>
      <protection locked="0"/>
    </xf>
    <xf numFmtId="0" fontId="1" fillId="0" borderId="0" xfId="35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35" applyFont="1" applyBorder="1" applyAlignment="1">
      <alignment horizontal="right" vertical="center"/>
    </xf>
    <xf numFmtId="0" fontId="2" fillId="0" borderId="1" xfId="35" applyFont="1" applyBorder="1" applyAlignment="1">
      <alignment horizontal="center" vertical="center"/>
    </xf>
    <xf numFmtId="0" fontId="1" fillId="0" borderId="0" xfId="42" applyFont="1" applyFill="1" applyAlignment="1">
      <alignment horizontal="center" vertical="center"/>
    </xf>
    <xf numFmtId="0" fontId="4" fillId="0" borderId="1" xfId="47" applyFont="1" applyFill="1" applyBorder="1" applyAlignment="1">
      <alignment horizontal="center" vertical="center" wrapText="1"/>
    </xf>
    <xf numFmtId="0" fontId="1" fillId="0" borderId="0" xfId="39" applyFont="1" applyAlignment="1">
      <alignment horizontal="center" vertical="center"/>
    </xf>
  </cellXfs>
  <cellStyles count="57">
    <cellStyle name="_ET_STYLE_NoName_00_" xfId="1"/>
    <cellStyle name="_ET_STYLE_NoName_00_ 2" xfId="2"/>
    <cellStyle name="_ET_STYLE_NoName_00__2017国有资本经营预算" xfId="3"/>
    <cellStyle name="_ET_STYLE_NoName_00__2017国有资本经营预算 2" xfId="4"/>
    <cellStyle name="20% - 着色 1" xfId="5"/>
    <cellStyle name="20% - 着色 2" xfId="6"/>
    <cellStyle name="20% - 着色 3" xfId="7"/>
    <cellStyle name="20% - 着色 4" xfId="8"/>
    <cellStyle name="20% - 着色 5" xfId="9"/>
    <cellStyle name="20% - 着色 6" xfId="10"/>
    <cellStyle name="3232" xfId="11"/>
    <cellStyle name="3232 2" xfId="12"/>
    <cellStyle name="40% - 着色 1" xfId="13"/>
    <cellStyle name="40% - 着色 2" xfId="14"/>
    <cellStyle name="40% - 着色 3" xfId="15"/>
    <cellStyle name="40% - 着色 4" xfId="16"/>
    <cellStyle name="40% - 着色 5" xfId="17"/>
    <cellStyle name="40% - 着色 6" xfId="18"/>
    <cellStyle name="60% - 着色 1" xfId="19"/>
    <cellStyle name="60% - 着色 2" xfId="20"/>
    <cellStyle name="60% - 着色 3" xfId="21"/>
    <cellStyle name="60% - 着色 4" xfId="22"/>
    <cellStyle name="60% - 着色 5" xfId="23"/>
    <cellStyle name="60% - 着色 6" xfId="24"/>
    <cellStyle name="常规" xfId="0" builtinId="0"/>
    <cellStyle name="常规 2" xfId="25"/>
    <cellStyle name="常规 2 2" xfId="26"/>
    <cellStyle name="常规 2_2016年四上企业奖励" xfId="27"/>
    <cellStyle name="常规 23" xfId="28"/>
    <cellStyle name="常规 24" xfId="29"/>
    <cellStyle name="常规 25" xfId="30"/>
    <cellStyle name="常规 26" xfId="31"/>
    <cellStyle name="常规 27" xfId="32"/>
    <cellStyle name="常规 28" xfId="33"/>
    <cellStyle name="常规 29" xfId="34"/>
    <cellStyle name="常规 3" xfId="35"/>
    <cellStyle name="常规 30" xfId="36"/>
    <cellStyle name="常规 31" xfId="37"/>
    <cellStyle name="常规 33" xfId="38"/>
    <cellStyle name="常规 4" xfId="39"/>
    <cellStyle name="常规_2010预算草案（人代会附表1）" xfId="40"/>
    <cellStyle name="常规_2012年工作表1.30" xfId="41"/>
    <cellStyle name="常规_2016债务余额（报人大）" xfId="42"/>
    <cellStyle name="常规_第三次收回预算汇总表(3.18)" xfId="43"/>
    <cellStyle name="常规_第三次收回预算汇总表(3.18) 2" xfId="44"/>
    <cellStyle name="常规_市本级" xfId="45"/>
    <cellStyle name="常规_铜川市2015年底政府性债务余额情况表" xfId="46"/>
    <cellStyle name="常规_铜川市2015年底政府性债务余额情况表_2016债务余额（报人大）" xfId="47"/>
    <cellStyle name="常规_西安" xfId="48"/>
    <cellStyle name="常规_西安 2" xfId="49"/>
    <cellStyle name="常规_综合科2015年铜川市预算执行情况和2016年预算表（人大报告表）" xfId="50"/>
    <cellStyle name="着色 1" xfId="51"/>
    <cellStyle name="着色 2" xfId="52"/>
    <cellStyle name="着色 3" xfId="53"/>
    <cellStyle name="着色 4" xfId="54"/>
    <cellStyle name="着色 5" xfId="55"/>
    <cellStyle name="着色 6" xfId="5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zoomScale="70" workbookViewId="0">
      <selection activeCell="AD12" sqref="AD12"/>
    </sheetView>
  </sheetViews>
  <sheetFormatPr defaultColWidth="9" defaultRowHeight="14.25"/>
  <sheetData>
    <row r="1" spans="1:9" ht="28.5" customHeight="1"/>
    <row r="2" spans="1:9" ht="37.5" customHeight="1">
      <c r="A2" s="491" t="s">
        <v>0</v>
      </c>
      <c r="B2" s="492"/>
      <c r="C2" s="492"/>
    </row>
    <row r="4" spans="1:9">
      <c r="G4" s="1"/>
      <c r="H4" s="1"/>
    </row>
    <row r="8" spans="1:9" ht="39.75" customHeight="1">
      <c r="A8" s="493" t="s">
        <v>588</v>
      </c>
      <c r="B8" s="494"/>
      <c r="C8" s="494"/>
      <c r="D8" s="494"/>
      <c r="E8" s="494"/>
      <c r="F8" s="494"/>
      <c r="G8" s="494"/>
      <c r="H8" s="494"/>
      <c r="I8" s="494"/>
    </row>
    <row r="9" spans="1:9" ht="39.75" customHeight="1">
      <c r="A9" s="495" t="s">
        <v>589</v>
      </c>
      <c r="B9" s="496"/>
      <c r="C9" s="496"/>
      <c r="D9" s="496"/>
      <c r="E9" s="496"/>
      <c r="F9" s="496"/>
      <c r="G9" s="496"/>
      <c r="H9" s="496"/>
      <c r="I9" s="496"/>
    </row>
    <row r="10" spans="1:9" ht="34.5" customHeight="1">
      <c r="A10" s="495" t="s">
        <v>1</v>
      </c>
      <c r="B10" s="496"/>
      <c r="C10" s="496"/>
      <c r="D10" s="496"/>
      <c r="E10" s="496"/>
      <c r="F10" s="496"/>
      <c r="G10" s="496"/>
      <c r="H10" s="496"/>
      <c r="I10" s="496"/>
    </row>
    <row r="32" ht="41.25" customHeight="1"/>
    <row r="33" spans="1:9" ht="28.5" customHeight="1">
      <c r="A33" s="497" t="s">
        <v>2</v>
      </c>
      <c r="B33" s="498"/>
      <c r="C33" s="498"/>
      <c r="D33" s="498"/>
      <c r="E33" s="498"/>
      <c r="F33" s="498"/>
      <c r="G33" s="498"/>
      <c r="H33" s="498"/>
      <c r="I33" s="498"/>
    </row>
    <row r="34" spans="1:9" ht="28.5" customHeight="1">
      <c r="A34" s="489" t="s">
        <v>903</v>
      </c>
      <c r="B34" s="490"/>
      <c r="C34" s="490"/>
      <c r="D34" s="490"/>
      <c r="E34" s="490"/>
      <c r="F34" s="490"/>
      <c r="G34" s="490"/>
      <c r="H34" s="490"/>
      <c r="I34" s="490"/>
    </row>
  </sheetData>
  <mergeCells count="6">
    <mergeCell ref="A34:I34"/>
    <mergeCell ref="A2:C2"/>
    <mergeCell ref="A8:I8"/>
    <mergeCell ref="A9:I9"/>
    <mergeCell ref="A10:I10"/>
    <mergeCell ref="A33:I33"/>
  </mergeCells>
  <phoneticPr fontId="7" type="noConversion"/>
  <printOptions horizontalCentered="1"/>
  <pageMargins left="0.39" right="0.39" top="0.79" bottom="0.59" header="0.51" footer="0.51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O1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7" sqref="H7"/>
    </sheetView>
  </sheetViews>
  <sheetFormatPr defaultRowHeight="14.25"/>
  <cols>
    <col min="1" max="1" width="28" style="75" customWidth="1"/>
    <col min="2" max="4" width="17" style="76" customWidth="1"/>
    <col min="5" max="249" width="9" style="75"/>
  </cols>
  <sheetData>
    <row r="1" spans="1:249" s="4" customFormat="1" ht="33.75" customHeight="1">
      <c r="A1" s="509" t="s">
        <v>568</v>
      </c>
      <c r="B1" s="509"/>
      <c r="C1" s="509"/>
      <c r="D1" s="509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</row>
    <row r="2" spans="1:249" s="24" customFormat="1" ht="24.75" customHeight="1">
      <c r="A2" s="24" t="s">
        <v>83</v>
      </c>
      <c r="D2" s="25" t="s">
        <v>63</v>
      </c>
    </row>
    <row r="3" spans="1:249" s="73" customFormat="1" ht="51.75" customHeight="1">
      <c r="A3" s="78" t="s">
        <v>627</v>
      </c>
      <c r="B3" s="79" t="s">
        <v>561</v>
      </c>
      <c r="C3" s="79" t="s">
        <v>85</v>
      </c>
      <c r="D3" s="79" t="s">
        <v>86</v>
      </c>
    </row>
    <row r="4" spans="1:249" s="74" customFormat="1" ht="50.25" customHeight="1">
      <c r="A4" s="78" t="s">
        <v>87</v>
      </c>
      <c r="B4" s="202">
        <f>SUM(B5:B7)</f>
        <v>672080</v>
      </c>
      <c r="C4" s="202">
        <f>SUM(C5:C7)</f>
        <v>174839</v>
      </c>
      <c r="D4" s="202">
        <f>SUM(D5:D7)</f>
        <v>497241</v>
      </c>
    </row>
    <row r="5" spans="1:249" s="74" customFormat="1" ht="50.25" customHeight="1">
      <c r="A5" s="32" t="s">
        <v>70</v>
      </c>
      <c r="B5" s="170">
        <f>全市公共收入预算表!C31</f>
        <v>23312</v>
      </c>
      <c r="C5" s="84">
        <v>16719</v>
      </c>
      <c r="D5" s="258">
        <f>B5-C5</f>
        <v>6593</v>
      </c>
    </row>
    <row r="6" spans="1:249" s="74" customFormat="1" ht="50.25" customHeight="1">
      <c r="A6" s="32" t="s">
        <v>71</v>
      </c>
      <c r="B6" s="170">
        <f>全市公共收入预算表!C32</f>
        <v>306598</v>
      </c>
      <c r="C6" s="84">
        <v>71720</v>
      </c>
      <c r="D6" s="258">
        <f t="shared" ref="D6:D7" si="0">B6-C6</f>
        <v>234878</v>
      </c>
    </row>
    <row r="7" spans="1:249" s="74" customFormat="1" ht="50.25" customHeight="1">
      <c r="A7" s="32" t="s">
        <v>72</v>
      </c>
      <c r="B7" s="170">
        <f>全市公共收入预算表!C33</f>
        <v>342170</v>
      </c>
      <c r="C7" s="84">
        <v>86400</v>
      </c>
      <c r="D7" s="258">
        <f t="shared" si="0"/>
        <v>255770</v>
      </c>
    </row>
    <row r="11" spans="1:249">
      <c r="C11" s="80"/>
    </row>
  </sheetData>
  <mergeCells count="1">
    <mergeCell ref="A1:D1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85"/>
  <sheetViews>
    <sheetView showZeros="0" zoomScaleNormal="100" workbookViewId="0">
      <selection activeCell="N17" sqref="N17"/>
    </sheetView>
  </sheetViews>
  <sheetFormatPr defaultRowHeight="13.5"/>
  <cols>
    <col min="1" max="1" width="47.875" style="275" customWidth="1"/>
    <col min="2" max="2" width="18.25" style="275" customWidth="1"/>
    <col min="3" max="3" width="12.375" style="275" customWidth="1"/>
    <col min="4" max="4" width="0" style="273" hidden="1" customWidth="1"/>
    <col min="5" max="5" width="10.75" style="267" hidden="1" customWidth="1"/>
    <col min="6" max="16384" width="9" style="273"/>
  </cols>
  <sheetData>
    <row r="1" spans="1:5" s="264" customFormat="1" ht="27" customHeight="1">
      <c r="A1" s="506" t="s">
        <v>881</v>
      </c>
      <c r="B1" s="506"/>
      <c r="C1" s="506"/>
    </row>
    <row r="2" spans="1:5" s="267" customFormat="1" ht="21.75" customHeight="1">
      <c r="A2" s="70" t="s">
        <v>893</v>
      </c>
      <c r="B2" s="265"/>
      <c r="C2" s="266" t="s">
        <v>63</v>
      </c>
    </row>
    <row r="3" spans="1:5" s="269" customFormat="1" ht="23.25" customHeight="1">
      <c r="A3" s="268" t="s">
        <v>88</v>
      </c>
      <c r="B3" s="268" t="s">
        <v>561</v>
      </c>
      <c r="C3" s="268" t="s">
        <v>60</v>
      </c>
      <c r="E3" s="485"/>
    </row>
    <row r="4" spans="1:5" s="272" customFormat="1" ht="16.5" customHeight="1">
      <c r="A4" s="279" t="s">
        <v>89</v>
      </c>
      <c r="B4" s="279">
        <v>50584</v>
      </c>
      <c r="C4" s="271"/>
      <c r="E4" s="486"/>
    </row>
    <row r="5" spans="1:5" s="272" customFormat="1" ht="16.5" customHeight="1">
      <c r="A5" s="270" t="s">
        <v>90</v>
      </c>
      <c r="B5" s="270">
        <v>1036</v>
      </c>
      <c r="C5" s="271"/>
      <c r="D5" s="484">
        <f>SUM(B6:B11)</f>
        <v>1036</v>
      </c>
      <c r="E5" s="487">
        <f>D5-B5</f>
        <v>0</v>
      </c>
    </row>
    <row r="6" spans="1:5" s="272" customFormat="1" ht="16.5" customHeight="1">
      <c r="A6" s="281" t="s">
        <v>822</v>
      </c>
      <c r="B6" s="270">
        <v>556</v>
      </c>
      <c r="C6" s="271"/>
      <c r="E6" s="487">
        <f t="shared" ref="E6:E69" si="0">D6-B6</f>
        <v>-556</v>
      </c>
    </row>
    <row r="7" spans="1:5" s="272" customFormat="1" ht="16.5" customHeight="1">
      <c r="A7" s="270" t="s">
        <v>652</v>
      </c>
      <c r="B7" s="270">
        <v>180</v>
      </c>
      <c r="C7" s="271"/>
      <c r="E7" s="487">
        <f t="shared" si="0"/>
        <v>-180</v>
      </c>
    </row>
    <row r="8" spans="1:5" s="272" customFormat="1" ht="16.5" customHeight="1">
      <c r="A8" s="270" t="s">
        <v>91</v>
      </c>
      <c r="B8" s="270">
        <v>10</v>
      </c>
      <c r="C8" s="271"/>
      <c r="E8" s="487">
        <f t="shared" si="0"/>
        <v>-10</v>
      </c>
    </row>
    <row r="9" spans="1:5" s="272" customFormat="1" ht="16.5" customHeight="1">
      <c r="A9" s="270" t="s">
        <v>92</v>
      </c>
      <c r="B9" s="270">
        <v>117</v>
      </c>
      <c r="C9" s="271"/>
      <c r="E9" s="487">
        <f t="shared" si="0"/>
        <v>-117</v>
      </c>
    </row>
    <row r="10" spans="1:5" s="272" customFormat="1" ht="16.5" customHeight="1">
      <c r="A10" s="281" t="s">
        <v>823</v>
      </c>
      <c r="B10" s="270">
        <v>24</v>
      </c>
      <c r="C10" s="271"/>
      <c r="E10" s="487">
        <f t="shared" si="0"/>
        <v>-24</v>
      </c>
    </row>
    <row r="11" spans="1:5" s="272" customFormat="1" ht="16.5" customHeight="1">
      <c r="A11" s="270" t="s">
        <v>93</v>
      </c>
      <c r="B11" s="270">
        <v>149</v>
      </c>
      <c r="C11" s="271"/>
      <c r="E11" s="487">
        <f t="shared" si="0"/>
        <v>-149</v>
      </c>
    </row>
    <row r="12" spans="1:5" ht="16.5" customHeight="1">
      <c r="A12" s="270" t="s">
        <v>94</v>
      </c>
      <c r="B12" s="270">
        <v>857</v>
      </c>
      <c r="C12" s="271"/>
      <c r="D12" s="284">
        <f>SUM(B13:B19)</f>
        <v>857</v>
      </c>
      <c r="E12" s="487">
        <f t="shared" si="0"/>
        <v>0</v>
      </c>
    </row>
    <row r="13" spans="1:5" ht="16.5" customHeight="1">
      <c r="A13" s="281" t="s">
        <v>822</v>
      </c>
      <c r="B13" s="270">
        <v>435</v>
      </c>
      <c r="C13" s="271"/>
      <c r="E13" s="487">
        <f t="shared" si="0"/>
        <v>-435</v>
      </c>
    </row>
    <row r="14" spans="1:5" ht="16.5" customHeight="1">
      <c r="A14" s="281" t="s">
        <v>824</v>
      </c>
      <c r="B14" s="270">
        <v>10</v>
      </c>
      <c r="C14" s="271"/>
      <c r="E14" s="487">
        <f t="shared" si="0"/>
        <v>-10</v>
      </c>
    </row>
    <row r="15" spans="1:5" ht="16.5" customHeight="1">
      <c r="A15" s="270" t="s">
        <v>95</v>
      </c>
      <c r="B15" s="270">
        <v>118</v>
      </c>
      <c r="C15" s="271"/>
      <c r="E15" s="487">
        <f t="shared" si="0"/>
        <v>-118</v>
      </c>
    </row>
    <row r="16" spans="1:5" ht="16.5" customHeight="1">
      <c r="A16" s="270" t="s">
        <v>96</v>
      </c>
      <c r="B16" s="270">
        <v>5</v>
      </c>
      <c r="C16" s="271"/>
      <c r="E16" s="487">
        <f t="shared" si="0"/>
        <v>-5</v>
      </c>
    </row>
    <row r="17" spans="1:5" ht="16.5" customHeight="1">
      <c r="A17" s="281" t="s">
        <v>825</v>
      </c>
      <c r="B17" s="270">
        <v>62</v>
      </c>
      <c r="C17" s="271"/>
      <c r="E17" s="487">
        <f t="shared" si="0"/>
        <v>-62</v>
      </c>
    </row>
    <row r="18" spans="1:5" ht="16.5" customHeight="1">
      <c r="A18" s="281" t="s">
        <v>823</v>
      </c>
      <c r="B18" s="270">
        <v>17</v>
      </c>
      <c r="C18" s="271"/>
      <c r="E18" s="487">
        <f t="shared" si="0"/>
        <v>-17</v>
      </c>
    </row>
    <row r="19" spans="1:5" ht="16.5" customHeight="1">
      <c r="A19" s="270" t="s">
        <v>97</v>
      </c>
      <c r="B19" s="270">
        <v>210</v>
      </c>
      <c r="C19" s="271"/>
      <c r="E19" s="487">
        <f t="shared" si="0"/>
        <v>-210</v>
      </c>
    </row>
    <row r="20" spans="1:5" ht="16.5" customHeight="1">
      <c r="A20" s="270" t="s">
        <v>836</v>
      </c>
      <c r="B20" s="270">
        <v>10013</v>
      </c>
      <c r="C20" s="271"/>
      <c r="D20" s="284">
        <f>SUM(B21:B27)</f>
        <v>10013</v>
      </c>
      <c r="E20" s="487">
        <f t="shared" si="0"/>
        <v>0</v>
      </c>
    </row>
    <row r="21" spans="1:5" ht="16.5" customHeight="1">
      <c r="A21" s="281" t="s">
        <v>822</v>
      </c>
      <c r="B21" s="270">
        <v>3114</v>
      </c>
      <c r="C21" s="271"/>
      <c r="E21" s="487">
        <f t="shared" si="0"/>
        <v>-3114</v>
      </c>
    </row>
    <row r="22" spans="1:5" ht="16.5" customHeight="1">
      <c r="A22" s="281" t="s">
        <v>826</v>
      </c>
      <c r="B22" s="270">
        <v>35</v>
      </c>
      <c r="C22" s="271"/>
      <c r="E22" s="487">
        <f t="shared" si="0"/>
        <v>-35</v>
      </c>
    </row>
    <row r="23" spans="1:5" ht="16.5" customHeight="1">
      <c r="A23" s="270" t="s">
        <v>98</v>
      </c>
      <c r="B23" s="270">
        <v>26</v>
      </c>
      <c r="C23" s="271"/>
      <c r="E23" s="487">
        <f t="shared" si="0"/>
        <v>-26</v>
      </c>
    </row>
    <row r="24" spans="1:5" ht="16.5" customHeight="1">
      <c r="A24" s="270" t="s">
        <v>99</v>
      </c>
      <c r="B24" s="270">
        <v>24</v>
      </c>
      <c r="C24" s="271"/>
      <c r="E24" s="487">
        <f t="shared" si="0"/>
        <v>-24</v>
      </c>
    </row>
    <row r="25" spans="1:5" ht="16.5" customHeight="1">
      <c r="A25" s="270" t="s">
        <v>100</v>
      </c>
      <c r="B25" s="270">
        <v>209</v>
      </c>
      <c r="C25" s="271"/>
      <c r="E25" s="487">
        <f t="shared" si="0"/>
        <v>-209</v>
      </c>
    </row>
    <row r="26" spans="1:5" ht="16.5" customHeight="1">
      <c r="A26" s="281" t="s">
        <v>823</v>
      </c>
      <c r="B26" s="270">
        <v>659</v>
      </c>
      <c r="C26" s="271"/>
      <c r="E26" s="487">
        <f t="shared" si="0"/>
        <v>-659</v>
      </c>
    </row>
    <row r="27" spans="1:5" ht="16.5" customHeight="1">
      <c r="A27" s="270" t="s">
        <v>837</v>
      </c>
      <c r="B27" s="270">
        <v>5946</v>
      </c>
      <c r="C27" s="271"/>
      <c r="E27" s="487">
        <f t="shared" si="0"/>
        <v>-5946</v>
      </c>
    </row>
    <row r="28" spans="1:5" ht="16.5" customHeight="1">
      <c r="A28" s="270" t="s">
        <v>101</v>
      </c>
      <c r="B28" s="270">
        <v>2078</v>
      </c>
      <c r="C28" s="271"/>
      <c r="D28" s="284">
        <f>SUM(B29:B33)</f>
        <v>2078</v>
      </c>
      <c r="E28" s="487">
        <f t="shared" si="0"/>
        <v>0</v>
      </c>
    </row>
    <row r="29" spans="1:5" ht="16.5" customHeight="1">
      <c r="A29" s="281" t="s">
        <v>822</v>
      </c>
      <c r="B29" s="270">
        <v>566</v>
      </c>
      <c r="C29" s="271"/>
      <c r="E29" s="487">
        <f t="shared" si="0"/>
        <v>-566</v>
      </c>
    </row>
    <row r="30" spans="1:5" ht="16.5" customHeight="1">
      <c r="A30" s="281" t="s">
        <v>824</v>
      </c>
      <c r="B30" s="270">
        <v>5</v>
      </c>
      <c r="C30" s="271"/>
      <c r="E30" s="487">
        <f t="shared" si="0"/>
        <v>-5</v>
      </c>
    </row>
    <row r="31" spans="1:5" ht="16.5" customHeight="1">
      <c r="A31" s="270" t="s">
        <v>102</v>
      </c>
      <c r="B31" s="270">
        <v>30</v>
      </c>
      <c r="C31" s="271"/>
      <c r="E31" s="487">
        <f t="shared" si="0"/>
        <v>-30</v>
      </c>
    </row>
    <row r="32" spans="1:5" ht="16.5" customHeight="1">
      <c r="A32" s="281" t="s">
        <v>823</v>
      </c>
      <c r="B32" s="270">
        <v>378</v>
      </c>
      <c r="C32" s="271"/>
      <c r="E32" s="487">
        <f t="shared" si="0"/>
        <v>-378</v>
      </c>
    </row>
    <row r="33" spans="1:5" ht="16.5" customHeight="1">
      <c r="A33" s="270" t="s">
        <v>103</v>
      </c>
      <c r="B33" s="270">
        <v>1099</v>
      </c>
      <c r="C33" s="271"/>
      <c r="E33" s="487">
        <f t="shared" si="0"/>
        <v>-1099</v>
      </c>
    </row>
    <row r="34" spans="1:5" ht="16.5" customHeight="1">
      <c r="A34" s="270" t="s">
        <v>104</v>
      </c>
      <c r="B34" s="270">
        <v>584</v>
      </c>
      <c r="C34" s="271"/>
      <c r="D34" s="284">
        <f>SUM(B35:B39)</f>
        <v>584</v>
      </c>
      <c r="E34" s="487">
        <f t="shared" si="0"/>
        <v>0</v>
      </c>
    </row>
    <row r="35" spans="1:5" ht="16.5" customHeight="1">
      <c r="A35" s="281" t="s">
        <v>822</v>
      </c>
      <c r="B35" s="270">
        <v>125</v>
      </c>
      <c r="C35" s="271"/>
      <c r="E35" s="487">
        <f t="shared" si="0"/>
        <v>-125</v>
      </c>
    </row>
    <row r="36" spans="1:5" ht="16.5" customHeight="1">
      <c r="A36" s="270" t="s">
        <v>105</v>
      </c>
      <c r="B36" s="270">
        <v>1</v>
      </c>
      <c r="C36" s="271"/>
      <c r="E36" s="487">
        <f t="shared" si="0"/>
        <v>-1</v>
      </c>
    </row>
    <row r="37" spans="1:5" ht="16.5" customHeight="1">
      <c r="A37" s="270" t="s">
        <v>106</v>
      </c>
      <c r="B37" s="270">
        <v>5</v>
      </c>
      <c r="C37" s="271"/>
      <c r="E37" s="487">
        <f t="shared" si="0"/>
        <v>-5</v>
      </c>
    </row>
    <row r="38" spans="1:5" ht="16.5" customHeight="1">
      <c r="A38" s="281" t="s">
        <v>823</v>
      </c>
      <c r="B38" s="270">
        <v>248</v>
      </c>
      <c r="C38" s="271"/>
      <c r="E38" s="487">
        <f t="shared" si="0"/>
        <v>-248</v>
      </c>
    </row>
    <row r="39" spans="1:5" ht="16.5" customHeight="1">
      <c r="A39" s="270" t="s">
        <v>107</v>
      </c>
      <c r="B39" s="270">
        <v>205</v>
      </c>
      <c r="C39" s="271"/>
      <c r="E39" s="487">
        <f t="shared" si="0"/>
        <v>-205</v>
      </c>
    </row>
    <row r="40" spans="1:5" ht="16.5" customHeight="1">
      <c r="A40" s="270" t="s">
        <v>108</v>
      </c>
      <c r="B40" s="270">
        <v>4627</v>
      </c>
      <c r="C40" s="271"/>
      <c r="D40" s="284">
        <f>SUM(B41:B44)</f>
        <v>4627</v>
      </c>
      <c r="E40" s="487">
        <f t="shared" si="0"/>
        <v>0</v>
      </c>
    </row>
    <row r="41" spans="1:5" ht="16.5" customHeight="1">
      <c r="A41" s="281" t="s">
        <v>822</v>
      </c>
      <c r="B41" s="270">
        <v>1715</v>
      </c>
      <c r="C41" s="271"/>
      <c r="E41" s="487">
        <f t="shared" si="0"/>
        <v>-1715</v>
      </c>
    </row>
    <row r="42" spans="1:5" ht="16.5" customHeight="1">
      <c r="A42" s="281" t="s">
        <v>827</v>
      </c>
      <c r="B42" s="270">
        <v>330</v>
      </c>
      <c r="C42" s="271"/>
      <c r="E42" s="487">
        <f t="shared" si="0"/>
        <v>-330</v>
      </c>
    </row>
    <row r="43" spans="1:5" ht="16.5" customHeight="1">
      <c r="A43" s="281" t="s">
        <v>823</v>
      </c>
      <c r="B43" s="270">
        <v>137</v>
      </c>
      <c r="C43" s="271"/>
      <c r="E43" s="487">
        <f t="shared" si="0"/>
        <v>-137</v>
      </c>
    </row>
    <row r="44" spans="1:5" ht="16.5" customHeight="1">
      <c r="A44" s="270" t="s">
        <v>109</v>
      </c>
      <c r="B44" s="270">
        <v>2445</v>
      </c>
      <c r="C44" s="271"/>
      <c r="E44" s="487">
        <f t="shared" si="0"/>
        <v>-2445</v>
      </c>
    </row>
    <row r="45" spans="1:5" ht="16.5" customHeight="1">
      <c r="A45" s="270" t="s">
        <v>110</v>
      </c>
      <c r="B45" s="270">
        <v>664</v>
      </c>
      <c r="C45" s="271"/>
      <c r="D45" s="284">
        <f>SUM(B46:B48)</f>
        <v>664</v>
      </c>
      <c r="E45" s="487">
        <f t="shared" si="0"/>
        <v>0</v>
      </c>
    </row>
    <row r="46" spans="1:5" ht="16.5" customHeight="1">
      <c r="A46" s="281" t="s">
        <v>822</v>
      </c>
      <c r="B46" s="270">
        <v>542</v>
      </c>
      <c r="C46" s="271"/>
      <c r="E46" s="487">
        <f t="shared" si="0"/>
        <v>-542</v>
      </c>
    </row>
    <row r="47" spans="1:5" ht="16.5" customHeight="1">
      <c r="A47" s="281" t="s">
        <v>823</v>
      </c>
      <c r="B47" s="270">
        <v>25</v>
      </c>
      <c r="C47" s="271"/>
      <c r="E47" s="487">
        <f t="shared" si="0"/>
        <v>-25</v>
      </c>
    </row>
    <row r="48" spans="1:5" ht="16.5" customHeight="1">
      <c r="A48" s="270" t="s">
        <v>111</v>
      </c>
      <c r="B48" s="270">
        <v>97</v>
      </c>
      <c r="C48" s="271"/>
      <c r="E48" s="487">
        <f t="shared" si="0"/>
        <v>-97</v>
      </c>
    </row>
    <row r="49" spans="1:5" ht="16.5" customHeight="1">
      <c r="A49" s="270" t="s">
        <v>653</v>
      </c>
      <c r="B49" s="270">
        <v>10</v>
      </c>
      <c r="C49" s="271"/>
      <c r="D49" s="284">
        <f>SUM(B50)</f>
        <v>10</v>
      </c>
      <c r="E49" s="487">
        <f t="shared" si="0"/>
        <v>0</v>
      </c>
    </row>
    <row r="50" spans="1:5" ht="16.5" customHeight="1">
      <c r="A50" s="281" t="s">
        <v>823</v>
      </c>
      <c r="B50" s="270">
        <v>10</v>
      </c>
      <c r="C50" s="271"/>
      <c r="E50" s="487">
        <f t="shared" si="0"/>
        <v>-10</v>
      </c>
    </row>
    <row r="51" spans="1:5" ht="16.5" customHeight="1">
      <c r="A51" s="270" t="s">
        <v>112</v>
      </c>
      <c r="B51" s="270">
        <v>235</v>
      </c>
      <c r="C51" s="271"/>
      <c r="D51" s="284">
        <f>SUM(B52:B53)</f>
        <v>235</v>
      </c>
      <c r="E51" s="487">
        <f t="shared" si="0"/>
        <v>0</v>
      </c>
    </row>
    <row r="52" spans="1:5" ht="16.5" customHeight="1">
      <c r="A52" s="281" t="s">
        <v>822</v>
      </c>
      <c r="B52" s="270">
        <v>184</v>
      </c>
      <c r="C52" s="271"/>
      <c r="E52" s="487">
        <f t="shared" si="0"/>
        <v>-184</v>
      </c>
    </row>
    <row r="53" spans="1:5" ht="16.5" customHeight="1">
      <c r="A53" s="270" t="s">
        <v>113</v>
      </c>
      <c r="B53" s="270">
        <v>51</v>
      </c>
      <c r="C53" s="271"/>
      <c r="E53" s="487">
        <f t="shared" si="0"/>
        <v>-51</v>
      </c>
    </row>
    <row r="54" spans="1:5" ht="16.5" customHeight="1">
      <c r="A54" s="270" t="s">
        <v>114</v>
      </c>
      <c r="B54" s="270">
        <v>1224</v>
      </c>
      <c r="C54" s="271"/>
      <c r="D54" s="284">
        <f>SUM(B55:B58)</f>
        <v>1224</v>
      </c>
      <c r="E54" s="487">
        <f t="shared" si="0"/>
        <v>0</v>
      </c>
    </row>
    <row r="55" spans="1:5" ht="16.5" customHeight="1">
      <c r="A55" s="281" t="s">
        <v>822</v>
      </c>
      <c r="B55" s="270">
        <v>565</v>
      </c>
      <c r="C55" s="271"/>
      <c r="E55" s="487">
        <f t="shared" si="0"/>
        <v>-565</v>
      </c>
    </row>
    <row r="56" spans="1:5" ht="16.5" customHeight="1">
      <c r="A56" s="270" t="s">
        <v>654</v>
      </c>
      <c r="B56" s="270">
        <v>200</v>
      </c>
      <c r="C56" s="271"/>
      <c r="E56" s="487">
        <f t="shared" si="0"/>
        <v>-200</v>
      </c>
    </row>
    <row r="57" spans="1:5" ht="16.5" customHeight="1">
      <c r="A57" s="281" t="s">
        <v>823</v>
      </c>
      <c r="B57" s="270">
        <v>53</v>
      </c>
      <c r="C57" s="271"/>
      <c r="E57" s="487">
        <f t="shared" si="0"/>
        <v>-53</v>
      </c>
    </row>
    <row r="58" spans="1:5" ht="16.5" customHeight="1">
      <c r="A58" s="270" t="s">
        <v>115</v>
      </c>
      <c r="B58" s="270">
        <v>406</v>
      </c>
      <c r="C58" s="271"/>
      <c r="E58" s="487">
        <f t="shared" si="0"/>
        <v>-406</v>
      </c>
    </row>
    <row r="59" spans="1:5" ht="16.5" customHeight="1">
      <c r="A59" s="270" t="s">
        <v>116</v>
      </c>
      <c r="B59" s="270">
        <v>1149</v>
      </c>
      <c r="C59" s="271"/>
      <c r="D59" s="284">
        <f>SUM(B60:B63)</f>
        <v>1149</v>
      </c>
      <c r="E59" s="487">
        <f t="shared" si="0"/>
        <v>0</v>
      </c>
    </row>
    <row r="60" spans="1:5" ht="16.5" customHeight="1">
      <c r="A60" s="281" t="s">
        <v>822</v>
      </c>
      <c r="B60" s="270">
        <v>380</v>
      </c>
      <c r="C60" s="271"/>
      <c r="E60" s="487">
        <f t="shared" si="0"/>
        <v>-380</v>
      </c>
    </row>
    <row r="61" spans="1:5" ht="16.5" customHeight="1">
      <c r="A61" s="270" t="s">
        <v>117</v>
      </c>
      <c r="B61" s="270">
        <v>360</v>
      </c>
      <c r="C61" s="271"/>
      <c r="E61" s="487">
        <f t="shared" si="0"/>
        <v>-360</v>
      </c>
    </row>
    <row r="62" spans="1:5" ht="16.5" customHeight="1">
      <c r="A62" s="281" t="s">
        <v>823</v>
      </c>
      <c r="B62" s="270">
        <v>139</v>
      </c>
      <c r="C62" s="271"/>
      <c r="E62" s="487">
        <f t="shared" si="0"/>
        <v>-139</v>
      </c>
    </row>
    <row r="63" spans="1:5" ht="16.5" customHeight="1">
      <c r="A63" s="270" t="s">
        <v>655</v>
      </c>
      <c r="B63" s="270">
        <v>270</v>
      </c>
      <c r="C63" s="271"/>
      <c r="E63" s="487">
        <f t="shared" si="0"/>
        <v>-270</v>
      </c>
    </row>
    <row r="64" spans="1:5" ht="16.5" customHeight="1">
      <c r="A64" s="270" t="s">
        <v>656</v>
      </c>
      <c r="B64" s="270">
        <v>10</v>
      </c>
      <c r="C64" s="271"/>
      <c r="D64" s="284">
        <f>SUM(B65)</f>
        <v>10</v>
      </c>
      <c r="E64" s="487">
        <f t="shared" si="0"/>
        <v>0</v>
      </c>
    </row>
    <row r="65" spans="1:5" ht="16.5" customHeight="1">
      <c r="A65" s="270" t="s">
        <v>657</v>
      </c>
      <c r="B65" s="270">
        <v>10</v>
      </c>
      <c r="C65" s="271"/>
      <c r="E65" s="487">
        <f t="shared" si="0"/>
        <v>-10</v>
      </c>
    </row>
    <row r="66" spans="1:5" ht="16.5" customHeight="1">
      <c r="A66" s="270" t="s">
        <v>658</v>
      </c>
      <c r="B66" s="270">
        <v>82</v>
      </c>
      <c r="C66" s="271"/>
      <c r="D66" s="284">
        <f>SUM(B67:B70)</f>
        <v>82</v>
      </c>
      <c r="E66" s="487">
        <f t="shared" si="0"/>
        <v>0</v>
      </c>
    </row>
    <row r="67" spans="1:5" ht="16.5" customHeight="1">
      <c r="A67" s="281" t="s">
        <v>822</v>
      </c>
      <c r="B67" s="270">
        <v>48</v>
      </c>
      <c r="C67" s="271"/>
      <c r="E67" s="487">
        <f t="shared" si="0"/>
        <v>-48</v>
      </c>
    </row>
    <row r="68" spans="1:5" ht="16.5" customHeight="1">
      <c r="A68" s="270" t="s">
        <v>659</v>
      </c>
      <c r="B68" s="270">
        <v>2</v>
      </c>
      <c r="C68" s="271"/>
      <c r="E68" s="487">
        <f t="shared" si="0"/>
        <v>-2</v>
      </c>
    </row>
    <row r="69" spans="1:5" ht="16.5" customHeight="1">
      <c r="A69" s="270" t="s">
        <v>118</v>
      </c>
      <c r="B69" s="270">
        <v>7</v>
      </c>
      <c r="C69" s="271"/>
      <c r="E69" s="487">
        <f t="shared" si="0"/>
        <v>-7</v>
      </c>
    </row>
    <row r="70" spans="1:5" ht="16.5" customHeight="1">
      <c r="A70" s="270" t="s">
        <v>660</v>
      </c>
      <c r="B70" s="270">
        <v>25</v>
      </c>
      <c r="C70" s="271"/>
      <c r="E70" s="487">
        <f t="shared" ref="E70:E133" si="1">D70-B70</f>
        <v>-25</v>
      </c>
    </row>
    <row r="71" spans="1:5" ht="16.5" customHeight="1">
      <c r="A71" s="270" t="s">
        <v>119</v>
      </c>
      <c r="B71" s="270">
        <v>326</v>
      </c>
      <c r="C71" s="271"/>
      <c r="D71" s="284">
        <f>SUM(B72:B73)</f>
        <v>326</v>
      </c>
      <c r="E71" s="487">
        <f t="shared" si="1"/>
        <v>0</v>
      </c>
    </row>
    <row r="72" spans="1:5" ht="16.5" customHeight="1">
      <c r="A72" s="281" t="s">
        <v>822</v>
      </c>
      <c r="B72" s="270">
        <v>180</v>
      </c>
      <c r="C72" s="271"/>
      <c r="E72" s="487">
        <f t="shared" si="1"/>
        <v>-180</v>
      </c>
    </row>
    <row r="73" spans="1:5" ht="16.5" customHeight="1">
      <c r="A73" s="270" t="s">
        <v>120</v>
      </c>
      <c r="B73" s="270">
        <v>146</v>
      </c>
      <c r="C73" s="271"/>
      <c r="E73" s="487">
        <f t="shared" si="1"/>
        <v>-146</v>
      </c>
    </row>
    <row r="74" spans="1:5" ht="16.5" customHeight="1">
      <c r="A74" s="270" t="s">
        <v>121</v>
      </c>
      <c r="B74" s="270">
        <v>309</v>
      </c>
      <c r="C74" s="271"/>
      <c r="D74" s="284">
        <f>SUM(B75:B78)</f>
        <v>309</v>
      </c>
      <c r="E74" s="487">
        <f t="shared" si="1"/>
        <v>0</v>
      </c>
    </row>
    <row r="75" spans="1:5" ht="16.5" customHeight="1">
      <c r="A75" s="281" t="s">
        <v>822</v>
      </c>
      <c r="B75" s="270">
        <v>213</v>
      </c>
      <c r="C75" s="271"/>
      <c r="E75" s="487">
        <f t="shared" si="1"/>
        <v>-213</v>
      </c>
    </row>
    <row r="76" spans="1:5" ht="16.5" customHeight="1">
      <c r="A76" s="281" t="s">
        <v>825</v>
      </c>
      <c r="B76" s="270">
        <v>5</v>
      </c>
      <c r="C76" s="271"/>
      <c r="E76" s="487">
        <f t="shared" si="1"/>
        <v>-5</v>
      </c>
    </row>
    <row r="77" spans="1:5" ht="16.5" customHeight="1">
      <c r="A77" s="281" t="s">
        <v>823</v>
      </c>
      <c r="B77" s="270">
        <v>16</v>
      </c>
      <c r="C77" s="271"/>
      <c r="E77" s="487">
        <f t="shared" si="1"/>
        <v>-16</v>
      </c>
    </row>
    <row r="78" spans="1:5" ht="16.5" customHeight="1">
      <c r="A78" s="270" t="s">
        <v>122</v>
      </c>
      <c r="B78" s="270">
        <v>75</v>
      </c>
      <c r="C78" s="271"/>
      <c r="E78" s="487">
        <f t="shared" si="1"/>
        <v>-75</v>
      </c>
    </row>
    <row r="79" spans="1:5" ht="16.5" customHeight="1">
      <c r="A79" s="270" t="s">
        <v>123</v>
      </c>
      <c r="B79" s="270">
        <v>1604</v>
      </c>
      <c r="C79" s="271"/>
      <c r="D79" s="284">
        <f>SUM(B80:B82)</f>
        <v>1604</v>
      </c>
      <c r="E79" s="487">
        <f t="shared" si="1"/>
        <v>0</v>
      </c>
    </row>
    <row r="80" spans="1:5" ht="16.5" customHeight="1">
      <c r="A80" s="281" t="s">
        <v>822</v>
      </c>
      <c r="B80" s="270">
        <v>496</v>
      </c>
      <c r="C80" s="271"/>
      <c r="E80" s="487">
        <f t="shared" si="1"/>
        <v>-496</v>
      </c>
    </row>
    <row r="81" spans="1:5" ht="16.5" customHeight="1">
      <c r="A81" s="281" t="s">
        <v>823</v>
      </c>
      <c r="B81" s="270">
        <v>185</v>
      </c>
      <c r="C81" s="271"/>
      <c r="E81" s="487">
        <f t="shared" si="1"/>
        <v>-185</v>
      </c>
    </row>
    <row r="82" spans="1:5" ht="16.5" customHeight="1">
      <c r="A82" s="270" t="s">
        <v>124</v>
      </c>
      <c r="B82" s="270">
        <v>923</v>
      </c>
      <c r="C82" s="271"/>
      <c r="E82" s="487">
        <f t="shared" si="1"/>
        <v>-923</v>
      </c>
    </row>
    <row r="83" spans="1:5" ht="16.5" customHeight="1">
      <c r="A83" s="270" t="s">
        <v>838</v>
      </c>
      <c r="B83" s="270">
        <v>4180</v>
      </c>
      <c r="C83" s="271"/>
      <c r="D83" s="284">
        <f>SUM(B84:B88)</f>
        <v>4180</v>
      </c>
      <c r="E83" s="487">
        <f t="shared" si="1"/>
        <v>0</v>
      </c>
    </row>
    <row r="84" spans="1:5" ht="16.5" customHeight="1">
      <c r="A84" s="281" t="s">
        <v>822</v>
      </c>
      <c r="B84" s="270">
        <v>1128</v>
      </c>
      <c r="C84" s="271"/>
      <c r="E84" s="487">
        <f t="shared" si="1"/>
        <v>-1128</v>
      </c>
    </row>
    <row r="85" spans="1:5" ht="16.5" customHeight="1">
      <c r="A85" s="281" t="s">
        <v>828</v>
      </c>
      <c r="B85" s="270">
        <v>882</v>
      </c>
      <c r="C85" s="271"/>
      <c r="E85" s="487">
        <f t="shared" si="1"/>
        <v>-882</v>
      </c>
    </row>
    <row r="86" spans="1:5" ht="16.5" customHeight="1">
      <c r="A86" s="281" t="s">
        <v>829</v>
      </c>
      <c r="B86" s="270">
        <v>106</v>
      </c>
      <c r="C86" s="271"/>
      <c r="E86" s="487">
        <f t="shared" si="1"/>
        <v>-106</v>
      </c>
    </row>
    <row r="87" spans="1:5" ht="16.5" customHeight="1">
      <c r="A87" s="281" t="s">
        <v>823</v>
      </c>
      <c r="B87" s="270">
        <v>81</v>
      </c>
      <c r="C87" s="271"/>
      <c r="E87" s="487">
        <f t="shared" si="1"/>
        <v>-81</v>
      </c>
    </row>
    <row r="88" spans="1:5" ht="16.5" customHeight="1">
      <c r="A88" s="270" t="s">
        <v>839</v>
      </c>
      <c r="B88" s="270">
        <v>1983</v>
      </c>
      <c r="C88" s="271"/>
      <c r="E88" s="487">
        <f t="shared" si="1"/>
        <v>-1983</v>
      </c>
    </row>
    <row r="89" spans="1:5" ht="16.5" customHeight="1">
      <c r="A89" s="270" t="s">
        <v>125</v>
      </c>
      <c r="B89" s="270">
        <v>10224</v>
      </c>
      <c r="C89" s="271"/>
      <c r="D89" s="284">
        <f>SUM(B90:B92)</f>
        <v>10224</v>
      </c>
      <c r="E89" s="487">
        <f t="shared" si="1"/>
        <v>0</v>
      </c>
    </row>
    <row r="90" spans="1:5" ht="16.5" customHeight="1">
      <c r="A90" s="281" t="s">
        <v>822</v>
      </c>
      <c r="B90" s="270">
        <v>565</v>
      </c>
      <c r="C90" s="271"/>
      <c r="E90" s="487">
        <f t="shared" si="1"/>
        <v>-565</v>
      </c>
    </row>
    <row r="91" spans="1:5" ht="16.5" customHeight="1">
      <c r="A91" s="281" t="s">
        <v>830</v>
      </c>
      <c r="B91" s="270">
        <v>6331</v>
      </c>
      <c r="C91" s="271"/>
      <c r="E91" s="487">
        <f t="shared" si="1"/>
        <v>-6331</v>
      </c>
    </row>
    <row r="92" spans="1:5" ht="16.5" customHeight="1">
      <c r="A92" s="270" t="s">
        <v>126</v>
      </c>
      <c r="B92" s="270">
        <v>3328</v>
      </c>
      <c r="C92" s="271"/>
      <c r="E92" s="487">
        <f t="shared" si="1"/>
        <v>-3328</v>
      </c>
    </row>
    <row r="93" spans="1:5" ht="16.5" customHeight="1">
      <c r="A93" s="270" t="s">
        <v>127</v>
      </c>
      <c r="B93" s="270">
        <v>1381</v>
      </c>
      <c r="C93" s="271"/>
      <c r="D93" s="284">
        <f>SUM(B94:B96)</f>
        <v>1381</v>
      </c>
      <c r="E93" s="487">
        <f t="shared" si="1"/>
        <v>0</v>
      </c>
    </row>
    <row r="94" spans="1:5" ht="16.5" customHeight="1">
      <c r="A94" s="281" t="s">
        <v>822</v>
      </c>
      <c r="B94" s="270">
        <v>267</v>
      </c>
      <c r="C94" s="271"/>
      <c r="E94" s="487">
        <f t="shared" si="1"/>
        <v>-267</v>
      </c>
    </row>
    <row r="95" spans="1:5" ht="16.5" customHeight="1">
      <c r="A95" s="281" t="s">
        <v>823</v>
      </c>
      <c r="B95" s="270">
        <v>124</v>
      </c>
      <c r="C95" s="271"/>
      <c r="E95" s="487">
        <f t="shared" si="1"/>
        <v>-124</v>
      </c>
    </row>
    <row r="96" spans="1:5" ht="16.5" customHeight="1">
      <c r="A96" s="270" t="s">
        <v>128</v>
      </c>
      <c r="B96" s="270">
        <v>990</v>
      </c>
      <c r="C96" s="271"/>
      <c r="E96" s="487">
        <f t="shared" si="1"/>
        <v>-990</v>
      </c>
    </row>
    <row r="97" spans="1:5" ht="16.5" customHeight="1">
      <c r="A97" s="270" t="s">
        <v>129</v>
      </c>
      <c r="B97" s="270">
        <v>289</v>
      </c>
      <c r="C97" s="271"/>
      <c r="D97" s="284">
        <f>SUM(B98:B100)</f>
        <v>289</v>
      </c>
      <c r="E97" s="487">
        <f t="shared" si="1"/>
        <v>0</v>
      </c>
    </row>
    <row r="98" spans="1:5" ht="16.5" customHeight="1">
      <c r="A98" s="281" t="s">
        <v>822</v>
      </c>
      <c r="B98" s="270">
        <v>131</v>
      </c>
      <c r="C98" s="271"/>
      <c r="E98" s="487">
        <f t="shared" si="1"/>
        <v>-131</v>
      </c>
    </row>
    <row r="99" spans="1:5" ht="16.5" customHeight="1">
      <c r="A99" s="281" t="s">
        <v>823</v>
      </c>
      <c r="B99" s="270">
        <v>23</v>
      </c>
      <c r="C99" s="271"/>
      <c r="E99" s="487">
        <f t="shared" si="1"/>
        <v>-23</v>
      </c>
    </row>
    <row r="100" spans="1:5" ht="16.5" customHeight="1">
      <c r="A100" s="270" t="s">
        <v>130</v>
      </c>
      <c r="B100" s="270">
        <v>135</v>
      </c>
      <c r="C100" s="271"/>
      <c r="E100" s="487">
        <f t="shared" si="1"/>
        <v>-135</v>
      </c>
    </row>
    <row r="101" spans="1:5" ht="16.5" customHeight="1">
      <c r="A101" s="270" t="s">
        <v>131</v>
      </c>
      <c r="B101" s="270">
        <v>2</v>
      </c>
      <c r="C101" s="271"/>
      <c r="D101" s="284">
        <f>SUM(B102)</f>
        <v>2</v>
      </c>
      <c r="E101" s="487">
        <f t="shared" si="1"/>
        <v>0</v>
      </c>
    </row>
    <row r="102" spans="1:5" ht="16.5" customHeight="1">
      <c r="A102" s="270" t="s">
        <v>132</v>
      </c>
      <c r="B102" s="270">
        <v>2</v>
      </c>
      <c r="C102" s="271"/>
      <c r="E102" s="487">
        <f t="shared" si="1"/>
        <v>-2</v>
      </c>
    </row>
    <row r="103" spans="1:5" ht="16.5" customHeight="1">
      <c r="A103" s="270" t="s">
        <v>133</v>
      </c>
      <c r="B103" s="270">
        <v>1303</v>
      </c>
      <c r="C103" s="271"/>
      <c r="D103" s="284">
        <f>SUM(B104:B106)</f>
        <v>1303</v>
      </c>
      <c r="E103" s="487">
        <f t="shared" si="1"/>
        <v>0</v>
      </c>
    </row>
    <row r="104" spans="1:5" ht="16.5" customHeight="1">
      <c r="A104" s="281" t="s">
        <v>822</v>
      </c>
      <c r="B104" s="270">
        <v>707</v>
      </c>
      <c r="C104" s="271"/>
      <c r="E104" s="487">
        <f t="shared" si="1"/>
        <v>-707</v>
      </c>
    </row>
    <row r="105" spans="1:5" ht="16.5" customHeight="1">
      <c r="A105" s="281" t="s">
        <v>823</v>
      </c>
      <c r="B105" s="270">
        <v>163</v>
      </c>
      <c r="C105" s="271"/>
      <c r="E105" s="487">
        <f t="shared" si="1"/>
        <v>-163</v>
      </c>
    </row>
    <row r="106" spans="1:5" ht="16.5" customHeight="1">
      <c r="A106" s="281" t="s">
        <v>831</v>
      </c>
      <c r="B106" s="270">
        <v>433</v>
      </c>
      <c r="C106" s="271"/>
      <c r="E106" s="487">
        <f t="shared" si="1"/>
        <v>-433</v>
      </c>
    </row>
    <row r="107" spans="1:5" ht="16.5" customHeight="1">
      <c r="A107" s="270" t="s">
        <v>661</v>
      </c>
      <c r="B107" s="270">
        <v>5272</v>
      </c>
      <c r="C107" s="271"/>
      <c r="D107" s="284">
        <f>SUM(B108:B112)</f>
        <v>5272</v>
      </c>
      <c r="E107" s="487">
        <f t="shared" si="1"/>
        <v>0</v>
      </c>
    </row>
    <row r="108" spans="1:5" ht="16.5" customHeight="1">
      <c r="A108" s="281" t="s">
        <v>822</v>
      </c>
      <c r="B108" s="270">
        <v>989</v>
      </c>
      <c r="C108" s="271"/>
      <c r="E108" s="487">
        <f t="shared" si="1"/>
        <v>-989</v>
      </c>
    </row>
    <row r="109" spans="1:5" ht="16.5" customHeight="1">
      <c r="A109" s="281" t="s">
        <v>832</v>
      </c>
      <c r="B109" s="270">
        <v>35</v>
      </c>
      <c r="C109" s="271"/>
      <c r="E109" s="487">
        <f t="shared" si="1"/>
        <v>-35</v>
      </c>
    </row>
    <row r="110" spans="1:5" ht="16.5" customHeight="1">
      <c r="A110" s="281" t="s">
        <v>833</v>
      </c>
      <c r="B110" s="270">
        <v>20</v>
      </c>
      <c r="C110" s="271"/>
      <c r="E110" s="487">
        <f t="shared" si="1"/>
        <v>-20</v>
      </c>
    </row>
    <row r="111" spans="1:5" ht="16.5" customHeight="1">
      <c r="A111" s="281" t="s">
        <v>823</v>
      </c>
      <c r="B111" s="270">
        <v>1273</v>
      </c>
      <c r="C111" s="271"/>
      <c r="E111" s="487">
        <f t="shared" si="1"/>
        <v>-1273</v>
      </c>
    </row>
    <row r="112" spans="1:5" ht="16.5" customHeight="1">
      <c r="A112" s="270" t="s">
        <v>662</v>
      </c>
      <c r="B112" s="270">
        <v>2955</v>
      </c>
      <c r="C112" s="271"/>
      <c r="E112" s="487">
        <f t="shared" si="1"/>
        <v>-2955</v>
      </c>
    </row>
    <row r="113" spans="1:5" ht="16.5" customHeight="1">
      <c r="A113" s="270" t="s">
        <v>134</v>
      </c>
      <c r="B113" s="270">
        <v>3125</v>
      </c>
      <c r="C113" s="271"/>
      <c r="D113" s="284">
        <f>SUM(B114)</f>
        <v>3125</v>
      </c>
      <c r="E113" s="487">
        <f t="shared" si="1"/>
        <v>0</v>
      </c>
    </row>
    <row r="114" spans="1:5" ht="16.5" customHeight="1">
      <c r="A114" s="270" t="s">
        <v>135</v>
      </c>
      <c r="B114" s="270">
        <v>3125</v>
      </c>
      <c r="C114" s="271"/>
      <c r="E114" s="487">
        <f t="shared" si="1"/>
        <v>-3125</v>
      </c>
    </row>
    <row r="115" spans="1:5" ht="16.5" customHeight="1">
      <c r="A115" s="279" t="s">
        <v>136</v>
      </c>
      <c r="B115" s="279">
        <v>1052</v>
      </c>
      <c r="C115" s="271"/>
      <c r="E115" s="487">
        <f t="shared" si="1"/>
        <v>-1052</v>
      </c>
    </row>
    <row r="116" spans="1:5" ht="16.5" customHeight="1">
      <c r="A116" s="270" t="s">
        <v>663</v>
      </c>
      <c r="B116" s="270">
        <v>300</v>
      </c>
      <c r="C116" s="271"/>
      <c r="D116" s="284">
        <f>SUM(B117)</f>
        <v>300</v>
      </c>
      <c r="E116" s="487">
        <f t="shared" si="1"/>
        <v>0</v>
      </c>
    </row>
    <row r="117" spans="1:5" ht="16.5" customHeight="1">
      <c r="A117" s="270" t="s">
        <v>664</v>
      </c>
      <c r="B117" s="270">
        <v>300</v>
      </c>
      <c r="C117" s="271"/>
      <c r="E117" s="487">
        <f t="shared" si="1"/>
        <v>-300</v>
      </c>
    </row>
    <row r="118" spans="1:5" ht="16.5" customHeight="1">
      <c r="A118" s="270" t="s">
        <v>137</v>
      </c>
      <c r="B118" s="270">
        <v>752</v>
      </c>
      <c r="C118" s="271"/>
      <c r="D118" s="284">
        <f>SUM(B119:B120)</f>
        <v>752</v>
      </c>
      <c r="E118" s="487">
        <f t="shared" si="1"/>
        <v>0</v>
      </c>
    </row>
    <row r="119" spans="1:5" ht="16.5" customHeight="1">
      <c r="A119" s="270" t="s">
        <v>138</v>
      </c>
      <c r="B119" s="270">
        <v>452</v>
      </c>
      <c r="C119" s="271"/>
      <c r="E119" s="487">
        <f t="shared" si="1"/>
        <v>-452</v>
      </c>
    </row>
    <row r="120" spans="1:5" ht="16.5" customHeight="1">
      <c r="A120" s="270" t="s">
        <v>139</v>
      </c>
      <c r="B120" s="270">
        <v>300</v>
      </c>
      <c r="C120" s="271"/>
      <c r="E120" s="487">
        <f t="shared" si="1"/>
        <v>-300</v>
      </c>
    </row>
    <row r="121" spans="1:5" ht="16.5" customHeight="1">
      <c r="A121" s="279" t="s">
        <v>140</v>
      </c>
      <c r="B121" s="279">
        <v>37223</v>
      </c>
      <c r="C121" s="271"/>
      <c r="E121" s="487">
        <f t="shared" si="1"/>
        <v>-37223</v>
      </c>
    </row>
    <row r="122" spans="1:5" ht="16.5" customHeight="1">
      <c r="A122" s="270" t="s">
        <v>665</v>
      </c>
      <c r="B122" s="270">
        <v>703</v>
      </c>
      <c r="C122" s="271"/>
      <c r="D122" s="284">
        <f>SUM(B123:B124)</f>
        <v>703</v>
      </c>
      <c r="E122" s="487">
        <f t="shared" si="1"/>
        <v>0</v>
      </c>
    </row>
    <row r="123" spans="1:5" ht="16.5" customHeight="1">
      <c r="A123" s="270" t="s">
        <v>666</v>
      </c>
      <c r="B123" s="270">
        <v>500</v>
      </c>
      <c r="C123" s="271"/>
      <c r="E123" s="487">
        <f t="shared" si="1"/>
        <v>-500</v>
      </c>
    </row>
    <row r="124" spans="1:5" ht="16.5" customHeight="1">
      <c r="A124" s="270" t="s">
        <v>667</v>
      </c>
      <c r="B124" s="270">
        <v>203</v>
      </c>
      <c r="C124" s="271"/>
      <c r="E124" s="487">
        <f t="shared" si="1"/>
        <v>-203</v>
      </c>
    </row>
    <row r="125" spans="1:5" ht="16.5" customHeight="1">
      <c r="A125" s="270" t="s">
        <v>141</v>
      </c>
      <c r="B125" s="270">
        <v>21115</v>
      </c>
      <c r="C125" s="271"/>
      <c r="D125" s="284">
        <f>SUM(B126:B132)</f>
        <v>21115</v>
      </c>
      <c r="E125" s="487">
        <f t="shared" si="1"/>
        <v>0</v>
      </c>
    </row>
    <row r="126" spans="1:5" ht="16.5" customHeight="1">
      <c r="A126" s="281" t="s">
        <v>822</v>
      </c>
      <c r="B126" s="270">
        <v>12627</v>
      </c>
      <c r="C126" s="271"/>
      <c r="E126" s="487">
        <f t="shared" si="1"/>
        <v>-12627</v>
      </c>
    </row>
    <row r="127" spans="1:5" ht="16.5" customHeight="1">
      <c r="A127" s="281" t="s">
        <v>828</v>
      </c>
      <c r="B127" s="270">
        <v>953</v>
      </c>
      <c r="C127" s="271"/>
      <c r="E127" s="487">
        <f t="shared" si="1"/>
        <v>-953</v>
      </c>
    </row>
    <row r="128" spans="1:5" ht="16.5" customHeight="1">
      <c r="A128" s="281" t="s">
        <v>827</v>
      </c>
      <c r="B128" s="270">
        <v>4658</v>
      </c>
      <c r="C128" s="271"/>
      <c r="E128" s="487">
        <f t="shared" si="1"/>
        <v>-4658</v>
      </c>
    </row>
    <row r="129" spans="1:5" ht="16.5" customHeight="1">
      <c r="A129" s="281" t="s">
        <v>834</v>
      </c>
      <c r="B129" s="270">
        <v>364</v>
      </c>
      <c r="C129" s="271"/>
      <c r="E129" s="487">
        <f t="shared" si="1"/>
        <v>-364</v>
      </c>
    </row>
    <row r="130" spans="1:5" ht="16.5" customHeight="1">
      <c r="A130" s="281" t="s">
        <v>835</v>
      </c>
      <c r="B130" s="270">
        <v>190</v>
      </c>
      <c r="C130" s="271"/>
      <c r="E130" s="487">
        <f t="shared" si="1"/>
        <v>-190</v>
      </c>
    </row>
    <row r="131" spans="1:5" ht="16.5" customHeight="1">
      <c r="A131" s="281" t="s">
        <v>823</v>
      </c>
      <c r="B131" s="270">
        <v>122</v>
      </c>
      <c r="C131" s="271"/>
      <c r="E131" s="487">
        <f t="shared" si="1"/>
        <v>-122</v>
      </c>
    </row>
    <row r="132" spans="1:5" ht="16.5" customHeight="1">
      <c r="A132" s="270" t="s">
        <v>142</v>
      </c>
      <c r="B132" s="270">
        <v>2201</v>
      </c>
      <c r="C132" s="271"/>
      <c r="E132" s="487">
        <f t="shared" si="1"/>
        <v>-2201</v>
      </c>
    </row>
    <row r="133" spans="1:5" ht="16.5" customHeight="1">
      <c r="A133" s="270" t="s">
        <v>143</v>
      </c>
      <c r="B133" s="270">
        <v>30</v>
      </c>
      <c r="C133" s="271"/>
      <c r="D133" s="284">
        <f>SUM(B134)</f>
        <v>30</v>
      </c>
      <c r="E133" s="487">
        <f t="shared" si="1"/>
        <v>0</v>
      </c>
    </row>
    <row r="134" spans="1:5" ht="16.5" customHeight="1">
      <c r="A134" s="270" t="s">
        <v>144</v>
      </c>
      <c r="B134" s="270">
        <v>30</v>
      </c>
      <c r="C134" s="271"/>
      <c r="E134" s="487">
        <f t="shared" ref="E134:E197" si="2">D134-B134</f>
        <v>-30</v>
      </c>
    </row>
    <row r="135" spans="1:5" ht="16.5" customHeight="1">
      <c r="A135" s="270" t="s">
        <v>668</v>
      </c>
      <c r="B135" s="270">
        <v>4939</v>
      </c>
      <c r="C135" s="271"/>
      <c r="D135" s="284">
        <f>SUM(B136:B139)</f>
        <v>4939</v>
      </c>
      <c r="E135" s="487">
        <f t="shared" si="2"/>
        <v>0</v>
      </c>
    </row>
    <row r="136" spans="1:5" ht="16.5" customHeight="1">
      <c r="A136" s="270" t="s">
        <v>840</v>
      </c>
      <c r="B136" s="270">
        <v>4774</v>
      </c>
      <c r="C136" s="271"/>
      <c r="E136" s="487">
        <f t="shared" si="2"/>
        <v>-4774</v>
      </c>
    </row>
    <row r="137" spans="1:5" ht="16.5" customHeight="1">
      <c r="A137" s="270" t="s">
        <v>841</v>
      </c>
      <c r="B137" s="270">
        <v>50</v>
      </c>
      <c r="C137" s="271"/>
      <c r="E137" s="487">
        <f t="shared" si="2"/>
        <v>-50</v>
      </c>
    </row>
    <row r="138" spans="1:5" ht="16.5" customHeight="1">
      <c r="A138" s="270" t="s">
        <v>669</v>
      </c>
      <c r="B138" s="270">
        <v>84</v>
      </c>
      <c r="C138" s="271"/>
      <c r="E138" s="487">
        <f t="shared" si="2"/>
        <v>-84</v>
      </c>
    </row>
    <row r="139" spans="1:5" ht="16.5" customHeight="1">
      <c r="A139" s="270" t="s">
        <v>670</v>
      </c>
      <c r="B139" s="270">
        <v>31</v>
      </c>
      <c r="C139" s="271"/>
      <c r="E139" s="487">
        <f t="shared" si="2"/>
        <v>-31</v>
      </c>
    </row>
    <row r="140" spans="1:5" ht="16.5" customHeight="1">
      <c r="A140" s="270" t="s">
        <v>671</v>
      </c>
      <c r="B140" s="270">
        <v>6660</v>
      </c>
      <c r="C140" s="271"/>
      <c r="D140" s="284">
        <f>SUM(B141:B144)</f>
        <v>6660</v>
      </c>
      <c r="E140" s="487">
        <f t="shared" si="2"/>
        <v>0</v>
      </c>
    </row>
    <row r="141" spans="1:5" ht="16.5" customHeight="1">
      <c r="A141" s="270" t="s">
        <v>840</v>
      </c>
      <c r="B141" s="270">
        <v>5423</v>
      </c>
      <c r="C141" s="271"/>
      <c r="E141" s="487">
        <f t="shared" si="2"/>
        <v>-5423</v>
      </c>
    </row>
    <row r="142" spans="1:5" ht="16.5" customHeight="1">
      <c r="A142" s="270" t="s">
        <v>672</v>
      </c>
      <c r="B142" s="270">
        <v>22</v>
      </c>
      <c r="C142" s="271"/>
      <c r="E142" s="487">
        <f t="shared" si="2"/>
        <v>-22</v>
      </c>
    </row>
    <row r="143" spans="1:5" ht="16.5" customHeight="1">
      <c r="A143" s="270" t="s">
        <v>673</v>
      </c>
      <c r="B143" s="270">
        <v>64</v>
      </c>
      <c r="C143" s="271"/>
      <c r="E143" s="487">
        <f t="shared" si="2"/>
        <v>-64</v>
      </c>
    </row>
    <row r="144" spans="1:5" ht="16.5" customHeight="1">
      <c r="A144" s="270" t="s">
        <v>674</v>
      </c>
      <c r="B144" s="270">
        <v>1151</v>
      </c>
      <c r="C144" s="271"/>
      <c r="E144" s="487">
        <f t="shared" si="2"/>
        <v>-1151</v>
      </c>
    </row>
    <row r="145" spans="1:5" ht="16.5" customHeight="1">
      <c r="A145" s="270" t="s">
        <v>145</v>
      </c>
      <c r="B145" s="270">
        <v>787</v>
      </c>
      <c r="C145" s="271"/>
      <c r="D145" s="284">
        <f>SUM(B146:B152)</f>
        <v>787</v>
      </c>
      <c r="E145" s="487">
        <f t="shared" si="2"/>
        <v>0</v>
      </c>
    </row>
    <row r="146" spans="1:5" ht="16.5" customHeight="1">
      <c r="A146" s="270" t="s">
        <v>840</v>
      </c>
      <c r="B146" s="270">
        <v>334</v>
      </c>
      <c r="C146" s="271"/>
      <c r="E146" s="487">
        <f t="shared" si="2"/>
        <v>-334</v>
      </c>
    </row>
    <row r="147" spans="1:5" ht="16.5" customHeight="1">
      <c r="A147" s="270" t="s">
        <v>146</v>
      </c>
      <c r="B147" s="270">
        <v>55</v>
      </c>
      <c r="C147" s="271"/>
      <c r="E147" s="487">
        <f t="shared" si="2"/>
        <v>-55</v>
      </c>
    </row>
    <row r="148" spans="1:5" ht="16.5" customHeight="1">
      <c r="A148" s="270" t="s">
        <v>147</v>
      </c>
      <c r="B148" s="270">
        <v>60</v>
      </c>
      <c r="C148" s="271"/>
      <c r="E148" s="487">
        <f t="shared" si="2"/>
        <v>-60</v>
      </c>
    </row>
    <row r="149" spans="1:5" ht="16.5" customHeight="1">
      <c r="A149" s="270" t="s">
        <v>148</v>
      </c>
      <c r="B149" s="270">
        <v>39</v>
      </c>
      <c r="C149" s="271"/>
      <c r="E149" s="487">
        <f t="shared" si="2"/>
        <v>-39</v>
      </c>
    </row>
    <row r="150" spans="1:5" ht="16.5" customHeight="1">
      <c r="A150" s="270" t="s">
        <v>149</v>
      </c>
      <c r="B150" s="270">
        <v>1</v>
      </c>
      <c r="C150" s="271"/>
      <c r="E150" s="487">
        <f t="shared" si="2"/>
        <v>-1</v>
      </c>
    </row>
    <row r="151" spans="1:5" ht="16.5" customHeight="1">
      <c r="A151" s="270" t="s">
        <v>842</v>
      </c>
      <c r="B151" s="270">
        <v>49</v>
      </c>
      <c r="C151" s="271"/>
      <c r="E151" s="487">
        <f t="shared" si="2"/>
        <v>-49</v>
      </c>
    </row>
    <row r="152" spans="1:5" ht="16.5" customHeight="1">
      <c r="A152" s="270" t="s">
        <v>150</v>
      </c>
      <c r="B152" s="270">
        <v>249</v>
      </c>
      <c r="C152" s="271"/>
      <c r="E152" s="487">
        <f t="shared" si="2"/>
        <v>-249</v>
      </c>
    </row>
    <row r="153" spans="1:5" ht="16.5" customHeight="1">
      <c r="A153" s="283" t="s">
        <v>870</v>
      </c>
      <c r="B153" s="270">
        <v>2989</v>
      </c>
      <c r="C153" s="271"/>
      <c r="D153" s="284">
        <f>SUM(B154)</f>
        <v>2989</v>
      </c>
      <c r="E153" s="487">
        <f t="shared" si="2"/>
        <v>0</v>
      </c>
    </row>
    <row r="154" spans="1:5" ht="16.5" customHeight="1">
      <c r="A154" s="283" t="s">
        <v>871</v>
      </c>
      <c r="B154" s="270">
        <v>2989</v>
      </c>
      <c r="C154" s="271"/>
      <c r="E154" s="487">
        <f t="shared" si="2"/>
        <v>-2989</v>
      </c>
    </row>
    <row r="155" spans="1:5" ht="16.5" customHeight="1">
      <c r="A155" s="279" t="s">
        <v>151</v>
      </c>
      <c r="B155" s="279">
        <v>25384</v>
      </c>
      <c r="C155" s="271"/>
      <c r="E155" s="487">
        <f t="shared" si="2"/>
        <v>-25384</v>
      </c>
    </row>
    <row r="156" spans="1:5" ht="16.5" customHeight="1">
      <c r="A156" s="270" t="s">
        <v>152</v>
      </c>
      <c r="B156" s="270">
        <v>841</v>
      </c>
      <c r="C156" s="271"/>
      <c r="D156" s="284">
        <f>SUM(B157:B159)</f>
        <v>841</v>
      </c>
      <c r="E156" s="487">
        <f t="shared" si="2"/>
        <v>0</v>
      </c>
    </row>
    <row r="157" spans="1:5" ht="16.5" customHeight="1">
      <c r="A157" s="270" t="s">
        <v>840</v>
      </c>
      <c r="B157" s="270">
        <v>401</v>
      </c>
      <c r="C157" s="271"/>
      <c r="E157" s="487">
        <f t="shared" si="2"/>
        <v>-401</v>
      </c>
    </row>
    <row r="158" spans="1:5" ht="16.5" customHeight="1">
      <c r="A158" s="270" t="s">
        <v>843</v>
      </c>
      <c r="B158" s="270">
        <v>55</v>
      </c>
      <c r="C158" s="271"/>
      <c r="E158" s="487">
        <f t="shared" si="2"/>
        <v>-55</v>
      </c>
    </row>
    <row r="159" spans="1:5" ht="16.5" customHeight="1">
      <c r="A159" s="270" t="s">
        <v>153</v>
      </c>
      <c r="B159" s="270">
        <v>385</v>
      </c>
      <c r="C159" s="271"/>
      <c r="E159" s="487">
        <f t="shared" si="2"/>
        <v>-385</v>
      </c>
    </row>
    <row r="160" spans="1:5" ht="16.5" customHeight="1">
      <c r="A160" s="270" t="s">
        <v>154</v>
      </c>
      <c r="B160" s="270">
        <v>12606</v>
      </c>
      <c r="C160" s="271"/>
      <c r="D160" s="284">
        <f>SUM(B161:B165)</f>
        <v>12606</v>
      </c>
      <c r="E160" s="487">
        <f t="shared" si="2"/>
        <v>0</v>
      </c>
    </row>
    <row r="161" spans="1:5" ht="16.5" customHeight="1">
      <c r="A161" s="270" t="s">
        <v>675</v>
      </c>
      <c r="B161" s="270">
        <v>400</v>
      </c>
      <c r="C161" s="271"/>
      <c r="E161" s="487">
        <f t="shared" si="2"/>
        <v>-400</v>
      </c>
    </row>
    <row r="162" spans="1:5" ht="16.5" customHeight="1">
      <c r="A162" s="270" t="s">
        <v>155</v>
      </c>
      <c r="B162" s="270">
        <v>2593</v>
      </c>
      <c r="C162" s="271"/>
      <c r="E162" s="487">
        <f t="shared" si="2"/>
        <v>-2593</v>
      </c>
    </row>
    <row r="163" spans="1:5" ht="16.5" customHeight="1">
      <c r="A163" s="270" t="s">
        <v>156</v>
      </c>
      <c r="B163" s="270">
        <v>6520</v>
      </c>
      <c r="C163" s="271"/>
      <c r="E163" s="487">
        <f t="shared" si="2"/>
        <v>-6520</v>
      </c>
    </row>
    <row r="164" spans="1:5" ht="16.5" customHeight="1">
      <c r="A164" s="270" t="s">
        <v>157</v>
      </c>
      <c r="B164" s="270">
        <v>100</v>
      </c>
      <c r="C164" s="271"/>
      <c r="E164" s="487">
        <f t="shared" si="2"/>
        <v>-100</v>
      </c>
    </row>
    <row r="165" spans="1:5" ht="16.5" customHeight="1">
      <c r="A165" s="270" t="s">
        <v>158</v>
      </c>
      <c r="B165" s="270">
        <v>2993</v>
      </c>
      <c r="C165" s="271"/>
      <c r="E165" s="487">
        <f t="shared" si="2"/>
        <v>-2993</v>
      </c>
    </row>
    <row r="166" spans="1:5" ht="16.5" customHeight="1">
      <c r="A166" s="270" t="s">
        <v>159</v>
      </c>
      <c r="B166" s="270">
        <v>7048</v>
      </c>
      <c r="C166" s="271"/>
      <c r="D166" s="284">
        <f>SUM(B167:B170)</f>
        <v>7048</v>
      </c>
      <c r="E166" s="487">
        <f t="shared" si="2"/>
        <v>0</v>
      </c>
    </row>
    <row r="167" spans="1:5" ht="16.5" customHeight="1">
      <c r="A167" s="270" t="s">
        <v>676</v>
      </c>
      <c r="B167" s="270">
        <v>168</v>
      </c>
      <c r="C167" s="271"/>
      <c r="E167" s="487">
        <f t="shared" si="2"/>
        <v>-168</v>
      </c>
    </row>
    <row r="168" spans="1:5" ht="16.5" customHeight="1">
      <c r="A168" s="270" t="s">
        <v>160</v>
      </c>
      <c r="B168" s="270">
        <v>305</v>
      </c>
      <c r="C168" s="271"/>
      <c r="E168" s="487">
        <f t="shared" si="2"/>
        <v>-305</v>
      </c>
    </row>
    <row r="169" spans="1:5" ht="16.5" customHeight="1">
      <c r="A169" s="270" t="s">
        <v>161</v>
      </c>
      <c r="B169" s="270">
        <v>5353</v>
      </c>
      <c r="C169" s="271"/>
      <c r="E169" s="487">
        <f t="shared" si="2"/>
        <v>-5353</v>
      </c>
    </row>
    <row r="170" spans="1:5" ht="16.5" customHeight="1">
      <c r="A170" s="270" t="s">
        <v>677</v>
      </c>
      <c r="B170" s="270">
        <v>1222</v>
      </c>
      <c r="C170" s="271"/>
      <c r="E170" s="487">
        <f t="shared" si="2"/>
        <v>-1222</v>
      </c>
    </row>
    <row r="171" spans="1:5" ht="16.5" customHeight="1">
      <c r="A171" s="270" t="s">
        <v>162</v>
      </c>
      <c r="B171" s="270">
        <v>190</v>
      </c>
      <c r="C171" s="271"/>
      <c r="D171" s="284">
        <f>SUM(B172)</f>
        <v>190</v>
      </c>
      <c r="E171" s="487">
        <f t="shared" si="2"/>
        <v>0</v>
      </c>
    </row>
    <row r="172" spans="1:5" ht="16.5" customHeight="1">
      <c r="A172" s="270" t="s">
        <v>163</v>
      </c>
      <c r="B172" s="270">
        <v>190</v>
      </c>
      <c r="C172" s="271"/>
      <c r="E172" s="487">
        <f t="shared" si="2"/>
        <v>-190</v>
      </c>
    </row>
    <row r="173" spans="1:5" ht="16.5" customHeight="1">
      <c r="A173" s="270" t="s">
        <v>164</v>
      </c>
      <c r="B173" s="270">
        <v>1699</v>
      </c>
      <c r="C173" s="271"/>
      <c r="D173" s="284">
        <f>SUM(B174)</f>
        <v>1699</v>
      </c>
      <c r="E173" s="487">
        <f t="shared" si="2"/>
        <v>0</v>
      </c>
    </row>
    <row r="174" spans="1:5" ht="16.5" customHeight="1">
      <c r="A174" s="270" t="s">
        <v>165</v>
      </c>
      <c r="B174" s="270">
        <v>1699</v>
      </c>
      <c r="C174" s="271"/>
      <c r="E174" s="487">
        <f t="shared" si="2"/>
        <v>-1699</v>
      </c>
    </row>
    <row r="175" spans="1:5" ht="16.5" customHeight="1">
      <c r="A175" s="270" t="s">
        <v>166</v>
      </c>
      <c r="B175" s="270">
        <v>3000</v>
      </c>
      <c r="C175" s="271"/>
      <c r="D175" s="284">
        <f>SUM(B176)</f>
        <v>3000</v>
      </c>
      <c r="E175" s="487">
        <f t="shared" si="2"/>
        <v>0</v>
      </c>
    </row>
    <row r="176" spans="1:5" ht="16.5" customHeight="1">
      <c r="A176" s="270" t="s">
        <v>167</v>
      </c>
      <c r="B176" s="270">
        <v>3000</v>
      </c>
      <c r="C176" s="271"/>
      <c r="E176" s="487">
        <f t="shared" si="2"/>
        <v>-3000</v>
      </c>
    </row>
    <row r="177" spans="1:5" ht="16.5" customHeight="1">
      <c r="A177" s="279" t="s">
        <v>168</v>
      </c>
      <c r="B177" s="279">
        <v>994</v>
      </c>
      <c r="C177" s="271"/>
      <c r="E177" s="487">
        <f t="shared" si="2"/>
        <v>-994</v>
      </c>
    </row>
    <row r="178" spans="1:5" ht="16.5" customHeight="1">
      <c r="A178" s="270" t="s">
        <v>169</v>
      </c>
      <c r="B178" s="270">
        <v>246</v>
      </c>
      <c r="C178" s="271"/>
      <c r="D178" s="284">
        <f>SUM(B179:B180)</f>
        <v>246</v>
      </c>
      <c r="E178" s="487">
        <f t="shared" si="2"/>
        <v>0</v>
      </c>
    </row>
    <row r="179" spans="1:5" ht="16.5" customHeight="1">
      <c r="A179" s="270" t="s">
        <v>840</v>
      </c>
      <c r="B179" s="270">
        <v>233</v>
      </c>
      <c r="C179" s="271"/>
      <c r="E179" s="487">
        <f t="shared" si="2"/>
        <v>-233</v>
      </c>
    </row>
    <row r="180" spans="1:5" ht="16.5" customHeight="1">
      <c r="A180" s="270" t="s">
        <v>678</v>
      </c>
      <c r="B180" s="270">
        <v>13</v>
      </c>
      <c r="C180" s="271"/>
      <c r="E180" s="487">
        <f t="shared" si="2"/>
        <v>-13</v>
      </c>
    </row>
    <row r="181" spans="1:5" ht="16.5" customHeight="1">
      <c r="A181" s="270" t="s">
        <v>170</v>
      </c>
      <c r="B181" s="270">
        <v>500</v>
      </c>
      <c r="C181" s="271"/>
      <c r="D181" s="284">
        <f>SUM(B182)</f>
        <v>500</v>
      </c>
      <c r="E181" s="487">
        <f t="shared" si="2"/>
        <v>0</v>
      </c>
    </row>
    <row r="182" spans="1:5" ht="16.5" customHeight="1">
      <c r="A182" s="270" t="s">
        <v>171</v>
      </c>
      <c r="B182" s="270">
        <v>500</v>
      </c>
      <c r="C182" s="271"/>
      <c r="E182" s="487">
        <f t="shared" si="2"/>
        <v>-500</v>
      </c>
    </row>
    <row r="183" spans="1:5" ht="16.5" customHeight="1">
      <c r="A183" s="270" t="s">
        <v>172</v>
      </c>
      <c r="B183" s="270">
        <v>119</v>
      </c>
      <c r="C183" s="271"/>
      <c r="D183" s="284">
        <f>SUM(B184:B185)</f>
        <v>119</v>
      </c>
      <c r="E183" s="487">
        <f t="shared" si="2"/>
        <v>0</v>
      </c>
    </row>
    <row r="184" spans="1:5" ht="16.5" customHeight="1">
      <c r="A184" s="270" t="s">
        <v>844</v>
      </c>
      <c r="B184" s="270">
        <v>109</v>
      </c>
      <c r="C184" s="271"/>
      <c r="E184" s="487">
        <f t="shared" si="2"/>
        <v>-109</v>
      </c>
    </row>
    <row r="185" spans="1:5" ht="16.5" customHeight="1">
      <c r="A185" s="270" t="s">
        <v>173</v>
      </c>
      <c r="B185" s="270">
        <v>10</v>
      </c>
      <c r="C185" s="271"/>
      <c r="E185" s="487">
        <f t="shared" si="2"/>
        <v>-10</v>
      </c>
    </row>
    <row r="186" spans="1:5" ht="16.5" customHeight="1">
      <c r="A186" s="270" t="s">
        <v>174</v>
      </c>
      <c r="B186" s="270">
        <v>129</v>
      </c>
      <c r="C186" s="271"/>
      <c r="D186" s="284">
        <f>SUM(B187:B188)</f>
        <v>129</v>
      </c>
      <c r="E186" s="487">
        <f t="shared" si="2"/>
        <v>0</v>
      </c>
    </row>
    <row r="187" spans="1:5" ht="16.5" customHeight="1">
      <c r="A187" s="270" t="s">
        <v>844</v>
      </c>
      <c r="B187" s="270">
        <v>29</v>
      </c>
      <c r="C187" s="271"/>
      <c r="E187" s="487">
        <f t="shared" si="2"/>
        <v>-29</v>
      </c>
    </row>
    <row r="188" spans="1:5" ht="16.5" customHeight="1">
      <c r="A188" s="270" t="s">
        <v>175</v>
      </c>
      <c r="B188" s="270">
        <v>100</v>
      </c>
      <c r="C188" s="271"/>
      <c r="E188" s="487">
        <f t="shared" si="2"/>
        <v>-100</v>
      </c>
    </row>
    <row r="189" spans="1:5" ht="16.5" customHeight="1">
      <c r="A189" s="279" t="s">
        <v>679</v>
      </c>
      <c r="B189" s="279">
        <v>18078</v>
      </c>
      <c r="C189" s="271"/>
      <c r="E189" s="487">
        <f t="shared" si="2"/>
        <v>-18078</v>
      </c>
    </row>
    <row r="190" spans="1:5" ht="16.5" customHeight="1">
      <c r="A190" s="270" t="s">
        <v>680</v>
      </c>
      <c r="B190" s="270">
        <v>7912</v>
      </c>
      <c r="C190" s="271"/>
      <c r="D190" s="284">
        <f>SUM(B191:B200)</f>
        <v>7912</v>
      </c>
      <c r="E190" s="487">
        <f t="shared" si="2"/>
        <v>0</v>
      </c>
    </row>
    <row r="191" spans="1:5" ht="16.5" customHeight="1">
      <c r="A191" s="270" t="s">
        <v>840</v>
      </c>
      <c r="B191" s="270">
        <v>1291</v>
      </c>
      <c r="C191" s="271"/>
      <c r="E191" s="487">
        <f t="shared" si="2"/>
        <v>-1291</v>
      </c>
    </row>
    <row r="192" spans="1:5" ht="16.5" customHeight="1">
      <c r="A192" s="270" t="s">
        <v>176</v>
      </c>
      <c r="B192" s="270">
        <v>713</v>
      </c>
      <c r="C192" s="271"/>
      <c r="E192" s="487">
        <f t="shared" si="2"/>
        <v>-713</v>
      </c>
    </row>
    <row r="193" spans="1:5" ht="16.5" customHeight="1">
      <c r="A193" s="270" t="s">
        <v>177</v>
      </c>
      <c r="B193" s="270">
        <v>320</v>
      </c>
      <c r="C193" s="271"/>
      <c r="E193" s="487">
        <f t="shared" si="2"/>
        <v>-320</v>
      </c>
    </row>
    <row r="194" spans="1:5" ht="16.5" customHeight="1">
      <c r="A194" s="270" t="s">
        <v>178</v>
      </c>
      <c r="B194" s="270">
        <v>300</v>
      </c>
      <c r="C194" s="271"/>
      <c r="E194" s="487">
        <f t="shared" si="2"/>
        <v>-300</v>
      </c>
    </row>
    <row r="195" spans="1:5" ht="16.5" customHeight="1">
      <c r="A195" s="270" t="s">
        <v>681</v>
      </c>
      <c r="B195" s="270">
        <v>68</v>
      </c>
      <c r="C195" s="271"/>
      <c r="E195" s="487">
        <f t="shared" si="2"/>
        <v>-68</v>
      </c>
    </row>
    <row r="196" spans="1:5" ht="16.5" customHeight="1">
      <c r="A196" s="270" t="s">
        <v>179</v>
      </c>
      <c r="B196" s="270">
        <v>90</v>
      </c>
      <c r="C196" s="271"/>
      <c r="E196" s="487">
        <f t="shared" si="2"/>
        <v>-90</v>
      </c>
    </row>
    <row r="197" spans="1:5" ht="16.5" customHeight="1">
      <c r="A197" s="270" t="s">
        <v>682</v>
      </c>
      <c r="B197" s="270">
        <v>77</v>
      </c>
      <c r="C197" s="271"/>
      <c r="E197" s="487">
        <f t="shared" si="2"/>
        <v>-77</v>
      </c>
    </row>
    <row r="198" spans="1:5" ht="16.5" customHeight="1">
      <c r="A198" s="270" t="s">
        <v>683</v>
      </c>
      <c r="B198" s="270">
        <v>1000</v>
      </c>
      <c r="C198" s="271"/>
      <c r="E198" s="487">
        <f t="shared" ref="E198:E261" si="3">D198-B198</f>
        <v>-1000</v>
      </c>
    </row>
    <row r="199" spans="1:5" ht="16.5" customHeight="1">
      <c r="A199" s="270" t="s">
        <v>684</v>
      </c>
      <c r="B199" s="270">
        <v>500</v>
      </c>
      <c r="C199" s="271"/>
      <c r="E199" s="487">
        <f t="shared" si="3"/>
        <v>-500</v>
      </c>
    </row>
    <row r="200" spans="1:5" ht="16.5" customHeight="1">
      <c r="A200" s="270" t="s">
        <v>685</v>
      </c>
      <c r="B200" s="270">
        <v>3553</v>
      </c>
      <c r="C200" s="271"/>
      <c r="E200" s="487">
        <f t="shared" si="3"/>
        <v>-3553</v>
      </c>
    </row>
    <row r="201" spans="1:5" ht="16.5" customHeight="1">
      <c r="A201" s="270" t="s">
        <v>180</v>
      </c>
      <c r="B201" s="270">
        <v>5996</v>
      </c>
      <c r="C201" s="271"/>
      <c r="D201" s="284">
        <f>SUM(B202:B205)</f>
        <v>5996</v>
      </c>
      <c r="E201" s="487">
        <f t="shared" si="3"/>
        <v>0</v>
      </c>
    </row>
    <row r="202" spans="1:5" ht="16.5" customHeight="1">
      <c r="A202" s="270" t="s">
        <v>181</v>
      </c>
      <c r="B202" s="270">
        <v>91</v>
      </c>
      <c r="C202" s="271"/>
      <c r="E202" s="487">
        <f t="shared" si="3"/>
        <v>-91</v>
      </c>
    </row>
    <row r="203" spans="1:5" ht="16.5" customHeight="1">
      <c r="A203" s="270" t="s">
        <v>182</v>
      </c>
      <c r="B203" s="270">
        <v>1354</v>
      </c>
      <c r="C203" s="271"/>
      <c r="E203" s="487">
        <f t="shared" si="3"/>
        <v>-1354</v>
      </c>
    </row>
    <row r="204" spans="1:5" ht="16.5" customHeight="1">
      <c r="A204" s="270" t="s">
        <v>183</v>
      </c>
      <c r="B204" s="270">
        <v>2860</v>
      </c>
      <c r="C204" s="271"/>
      <c r="E204" s="487">
        <f t="shared" si="3"/>
        <v>-2860</v>
      </c>
    </row>
    <row r="205" spans="1:5" ht="16.5" customHeight="1">
      <c r="A205" s="270" t="s">
        <v>184</v>
      </c>
      <c r="B205" s="270">
        <v>1691</v>
      </c>
      <c r="C205" s="271"/>
      <c r="E205" s="487">
        <f t="shared" si="3"/>
        <v>-1691</v>
      </c>
    </row>
    <row r="206" spans="1:5" ht="16.5" customHeight="1">
      <c r="A206" s="270" t="s">
        <v>185</v>
      </c>
      <c r="B206" s="270">
        <v>622</v>
      </c>
      <c r="C206" s="271"/>
      <c r="D206" s="284">
        <f>SUM(B207:B211)</f>
        <v>622</v>
      </c>
      <c r="E206" s="487">
        <f t="shared" si="3"/>
        <v>0</v>
      </c>
    </row>
    <row r="207" spans="1:5" ht="16.5" customHeight="1">
      <c r="A207" s="270" t="s">
        <v>840</v>
      </c>
      <c r="B207" s="270">
        <v>109</v>
      </c>
      <c r="C207" s="271"/>
      <c r="E207" s="487">
        <f t="shared" si="3"/>
        <v>-109</v>
      </c>
    </row>
    <row r="208" spans="1:5" ht="16.5" customHeight="1">
      <c r="A208" s="270" t="s">
        <v>186</v>
      </c>
      <c r="B208" s="270">
        <v>14</v>
      </c>
      <c r="C208" s="271"/>
      <c r="E208" s="487">
        <f t="shared" si="3"/>
        <v>-14</v>
      </c>
    </row>
    <row r="209" spans="1:5" ht="16.5" customHeight="1">
      <c r="A209" s="270" t="s">
        <v>187</v>
      </c>
      <c r="B209" s="270">
        <v>189</v>
      </c>
      <c r="C209" s="271"/>
      <c r="E209" s="487">
        <f t="shared" si="3"/>
        <v>-189</v>
      </c>
    </row>
    <row r="210" spans="1:5" ht="16.5" customHeight="1">
      <c r="A210" s="270" t="s">
        <v>188</v>
      </c>
      <c r="B210" s="270">
        <v>280</v>
      </c>
      <c r="C210" s="271"/>
      <c r="E210" s="487">
        <f t="shared" si="3"/>
        <v>-280</v>
      </c>
    </row>
    <row r="211" spans="1:5" ht="16.5" customHeight="1">
      <c r="A211" s="270" t="s">
        <v>189</v>
      </c>
      <c r="B211" s="270">
        <v>30</v>
      </c>
      <c r="C211" s="271"/>
      <c r="E211" s="487">
        <f t="shared" si="3"/>
        <v>-30</v>
      </c>
    </row>
    <row r="212" spans="1:5" ht="16.5" customHeight="1">
      <c r="A212" s="270" t="s">
        <v>686</v>
      </c>
      <c r="B212" s="270">
        <v>1209</v>
      </c>
      <c r="C212" s="271"/>
      <c r="D212" s="284">
        <f>SUM(B213)</f>
        <v>1209</v>
      </c>
      <c r="E212" s="487">
        <f t="shared" si="3"/>
        <v>0</v>
      </c>
    </row>
    <row r="213" spans="1:5" ht="16.5" customHeight="1">
      <c r="A213" s="270" t="s">
        <v>190</v>
      </c>
      <c r="B213" s="270">
        <v>1209</v>
      </c>
      <c r="C213" s="271"/>
      <c r="E213" s="487">
        <f t="shared" si="3"/>
        <v>-1209</v>
      </c>
    </row>
    <row r="214" spans="1:5" ht="16.5" customHeight="1">
      <c r="A214" s="270" t="s">
        <v>687</v>
      </c>
      <c r="B214" s="270">
        <v>1186</v>
      </c>
      <c r="C214" s="271"/>
      <c r="D214" s="284">
        <f>SUM(B215:B216)</f>
        <v>1186</v>
      </c>
      <c r="E214" s="487">
        <f t="shared" si="3"/>
        <v>0</v>
      </c>
    </row>
    <row r="215" spans="1:5" ht="16.5" customHeight="1">
      <c r="A215" s="270" t="s">
        <v>845</v>
      </c>
      <c r="B215" s="270">
        <v>1164</v>
      </c>
      <c r="C215" s="271"/>
      <c r="E215" s="487">
        <f t="shared" si="3"/>
        <v>-1164</v>
      </c>
    </row>
    <row r="216" spans="1:5" ht="16.5" customHeight="1">
      <c r="A216" s="270" t="s">
        <v>688</v>
      </c>
      <c r="B216" s="270">
        <v>22</v>
      </c>
      <c r="C216" s="271"/>
      <c r="E216" s="487">
        <f t="shared" si="3"/>
        <v>-22</v>
      </c>
    </row>
    <row r="217" spans="1:5" ht="16.5" customHeight="1">
      <c r="A217" s="270" t="s">
        <v>820</v>
      </c>
      <c r="B217" s="270">
        <v>1153</v>
      </c>
      <c r="C217" s="271"/>
      <c r="D217" s="284">
        <f>SUM(B218)</f>
        <v>1153</v>
      </c>
      <c r="E217" s="487">
        <f t="shared" si="3"/>
        <v>0</v>
      </c>
    </row>
    <row r="218" spans="1:5" ht="16.5" customHeight="1">
      <c r="A218" s="270" t="s">
        <v>821</v>
      </c>
      <c r="B218" s="270">
        <v>1153</v>
      </c>
      <c r="C218" s="271"/>
      <c r="E218" s="487">
        <f t="shared" si="3"/>
        <v>-1153</v>
      </c>
    </row>
    <row r="219" spans="1:5" ht="16.5" customHeight="1">
      <c r="A219" s="279" t="s">
        <v>191</v>
      </c>
      <c r="B219" s="279">
        <v>45036</v>
      </c>
      <c r="C219" s="271"/>
      <c r="E219" s="487">
        <f t="shared" si="3"/>
        <v>-45036</v>
      </c>
    </row>
    <row r="220" spans="1:5" ht="16.5" customHeight="1">
      <c r="A220" s="270" t="s">
        <v>192</v>
      </c>
      <c r="B220" s="270">
        <v>6536</v>
      </c>
      <c r="C220" s="271"/>
      <c r="D220" s="284">
        <f>SUM(B221:B227)</f>
        <v>6536</v>
      </c>
      <c r="E220" s="487">
        <f t="shared" si="3"/>
        <v>0</v>
      </c>
    </row>
    <row r="221" spans="1:5" ht="16.5" customHeight="1">
      <c r="A221" s="270" t="s">
        <v>840</v>
      </c>
      <c r="B221" s="270">
        <v>1312</v>
      </c>
      <c r="C221" s="271"/>
      <c r="E221" s="487">
        <f t="shared" si="3"/>
        <v>-1312</v>
      </c>
    </row>
    <row r="222" spans="1:5" ht="16.5" customHeight="1">
      <c r="A222" s="270" t="s">
        <v>193</v>
      </c>
      <c r="B222" s="270">
        <v>40</v>
      </c>
      <c r="C222" s="271"/>
      <c r="E222" s="487">
        <f t="shared" si="3"/>
        <v>-40</v>
      </c>
    </row>
    <row r="223" spans="1:5" ht="16.5" customHeight="1">
      <c r="A223" s="270" t="s">
        <v>194</v>
      </c>
      <c r="B223" s="270">
        <v>4304</v>
      </c>
      <c r="C223" s="271"/>
      <c r="E223" s="487">
        <f t="shared" si="3"/>
        <v>-4304</v>
      </c>
    </row>
    <row r="224" spans="1:5" ht="16.5" customHeight="1">
      <c r="A224" s="270" t="s">
        <v>846</v>
      </c>
      <c r="B224" s="270">
        <v>100</v>
      </c>
      <c r="C224" s="271"/>
      <c r="E224" s="487">
        <f t="shared" si="3"/>
        <v>-100</v>
      </c>
    </row>
    <row r="225" spans="1:5" ht="16.5" customHeight="1">
      <c r="A225" s="270" t="s">
        <v>195</v>
      </c>
      <c r="B225" s="270">
        <v>15</v>
      </c>
      <c r="C225" s="271"/>
      <c r="E225" s="487">
        <f t="shared" si="3"/>
        <v>-15</v>
      </c>
    </row>
    <row r="226" spans="1:5" ht="16.5" customHeight="1">
      <c r="A226" s="270" t="s">
        <v>196</v>
      </c>
      <c r="B226" s="270">
        <v>8</v>
      </c>
      <c r="C226" s="271"/>
      <c r="E226" s="487">
        <f t="shared" si="3"/>
        <v>-8</v>
      </c>
    </row>
    <row r="227" spans="1:5" ht="16.5" customHeight="1">
      <c r="A227" s="270" t="s">
        <v>197</v>
      </c>
      <c r="B227" s="270">
        <v>757</v>
      </c>
      <c r="C227" s="271"/>
      <c r="E227" s="487">
        <f t="shared" si="3"/>
        <v>-757</v>
      </c>
    </row>
    <row r="228" spans="1:5" ht="16.5" customHeight="1">
      <c r="A228" s="270" t="s">
        <v>198</v>
      </c>
      <c r="B228" s="270">
        <v>2217</v>
      </c>
      <c r="C228" s="271"/>
      <c r="D228" s="284">
        <f>SUM(B229:B233)</f>
        <v>2217</v>
      </c>
      <c r="E228" s="487">
        <f t="shared" si="3"/>
        <v>0</v>
      </c>
    </row>
    <row r="229" spans="1:5" ht="16.5" customHeight="1">
      <c r="A229" s="270" t="s">
        <v>840</v>
      </c>
      <c r="B229" s="270">
        <v>312</v>
      </c>
      <c r="C229" s="271"/>
      <c r="E229" s="487">
        <f t="shared" si="3"/>
        <v>-312</v>
      </c>
    </row>
    <row r="230" spans="1:5" ht="16.5" customHeight="1">
      <c r="A230" s="270" t="s">
        <v>199</v>
      </c>
      <c r="B230" s="270">
        <v>14</v>
      </c>
      <c r="C230" s="271"/>
      <c r="E230" s="487">
        <f t="shared" si="3"/>
        <v>-14</v>
      </c>
    </row>
    <row r="231" spans="1:5" ht="16.5" customHeight="1">
      <c r="A231" s="270" t="s">
        <v>200</v>
      </c>
      <c r="B231" s="270">
        <v>50</v>
      </c>
      <c r="C231" s="271"/>
      <c r="E231" s="487">
        <f t="shared" si="3"/>
        <v>-50</v>
      </c>
    </row>
    <row r="232" spans="1:5" ht="16.5" customHeight="1">
      <c r="A232" s="270" t="s">
        <v>201</v>
      </c>
      <c r="B232" s="270">
        <v>1396</v>
      </c>
      <c r="C232" s="271"/>
      <c r="E232" s="487">
        <f t="shared" si="3"/>
        <v>-1396</v>
      </c>
    </row>
    <row r="233" spans="1:5" ht="16.5" customHeight="1">
      <c r="A233" s="270" t="s">
        <v>202</v>
      </c>
      <c r="B233" s="270">
        <v>445</v>
      </c>
      <c r="C233" s="271"/>
      <c r="E233" s="487">
        <f t="shared" si="3"/>
        <v>-445</v>
      </c>
    </row>
    <row r="234" spans="1:5" ht="16.5" customHeight="1">
      <c r="A234" s="270" t="s">
        <v>203</v>
      </c>
      <c r="B234" s="270">
        <v>11998</v>
      </c>
      <c r="C234" s="271"/>
      <c r="D234" s="284">
        <f>SUM(B235:B239)</f>
        <v>11998</v>
      </c>
      <c r="E234" s="487">
        <f t="shared" si="3"/>
        <v>0</v>
      </c>
    </row>
    <row r="235" spans="1:5" ht="16.5" customHeight="1">
      <c r="A235" s="270" t="s">
        <v>204</v>
      </c>
      <c r="B235" s="270">
        <v>472</v>
      </c>
      <c r="C235" s="271"/>
      <c r="E235" s="487">
        <f t="shared" si="3"/>
        <v>-472</v>
      </c>
    </row>
    <row r="236" spans="1:5" ht="16.5" customHeight="1">
      <c r="A236" s="270" t="s">
        <v>689</v>
      </c>
      <c r="B236" s="270">
        <v>4</v>
      </c>
      <c r="C236" s="271"/>
      <c r="E236" s="487">
        <f t="shared" si="3"/>
        <v>-4</v>
      </c>
    </row>
    <row r="237" spans="1:5" ht="16.5" customHeight="1">
      <c r="A237" s="270" t="s">
        <v>205</v>
      </c>
      <c r="B237" s="270">
        <v>10226</v>
      </c>
      <c r="C237" s="271"/>
      <c r="E237" s="487">
        <f t="shared" si="3"/>
        <v>-10226</v>
      </c>
    </row>
    <row r="238" spans="1:5" ht="16.5" customHeight="1">
      <c r="A238" s="270" t="s">
        <v>206</v>
      </c>
      <c r="B238" s="270">
        <v>82</v>
      </c>
      <c r="C238" s="271"/>
      <c r="E238" s="487">
        <f t="shared" si="3"/>
        <v>-82</v>
      </c>
    </row>
    <row r="239" spans="1:5" ht="16.5" customHeight="1">
      <c r="A239" s="270" t="s">
        <v>207</v>
      </c>
      <c r="B239" s="270">
        <v>1214</v>
      </c>
      <c r="C239" s="271"/>
      <c r="E239" s="487">
        <f t="shared" si="3"/>
        <v>-1214</v>
      </c>
    </row>
    <row r="240" spans="1:5" ht="16.5" customHeight="1">
      <c r="A240" s="270" t="s">
        <v>208</v>
      </c>
      <c r="B240" s="270">
        <v>210</v>
      </c>
      <c r="C240" s="271"/>
      <c r="D240" s="284">
        <f>SUM(B241)</f>
        <v>210</v>
      </c>
      <c r="E240" s="487">
        <f t="shared" si="3"/>
        <v>0</v>
      </c>
    </row>
    <row r="241" spans="1:5" ht="16.5" customHeight="1">
      <c r="A241" s="270" t="s">
        <v>209</v>
      </c>
      <c r="B241" s="270">
        <v>210</v>
      </c>
      <c r="C241" s="271"/>
      <c r="E241" s="487">
        <f t="shared" si="3"/>
        <v>-210</v>
      </c>
    </row>
    <row r="242" spans="1:5" ht="16.5" customHeight="1">
      <c r="A242" s="270" t="s">
        <v>210</v>
      </c>
      <c r="B242" s="270">
        <v>10092</v>
      </c>
      <c r="C242" s="271"/>
      <c r="D242" s="284">
        <f>SUM(B243)</f>
        <v>10092</v>
      </c>
      <c r="E242" s="487">
        <f t="shared" si="3"/>
        <v>0</v>
      </c>
    </row>
    <row r="243" spans="1:5" ht="16.5" customHeight="1">
      <c r="A243" s="270" t="s">
        <v>211</v>
      </c>
      <c r="B243" s="270">
        <v>10092</v>
      </c>
      <c r="C243" s="271"/>
      <c r="E243" s="487">
        <f t="shared" si="3"/>
        <v>-10092</v>
      </c>
    </row>
    <row r="244" spans="1:5" ht="16.5" customHeight="1">
      <c r="A244" s="270" t="s">
        <v>212</v>
      </c>
      <c r="B244" s="270">
        <v>647</v>
      </c>
      <c r="C244" s="271"/>
      <c r="D244" s="284">
        <f>SUM(B245:B248)</f>
        <v>647</v>
      </c>
      <c r="E244" s="487">
        <f t="shared" si="3"/>
        <v>0</v>
      </c>
    </row>
    <row r="245" spans="1:5" ht="16.5" customHeight="1">
      <c r="A245" s="270" t="s">
        <v>213</v>
      </c>
      <c r="B245" s="270">
        <v>500</v>
      </c>
      <c r="C245" s="271"/>
      <c r="E245" s="487">
        <f t="shared" si="3"/>
        <v>-500</v>
      </c>
    </row>
    <row r="246" spans="1:5" ht="16.5" customHeight="1">
      <c r="A246" s="270" t="s">
        <v>214</v>
      </c>
      <c r="B246" s="270">
        <v>40</v>
      </c>
      <c r="C246" s="271"/>
      <c r="E246" s="487">
        <f t="shared" si="3"/>
        <v>-40</v>
      </c>
    </row>
    <row r="247" spans="1:5" ht="16.5" customHeight="1">
      <c r="A247" s="270" t="s">
        <v>215</v>
      </c>
      <c r="B247" s="270">
        <v>77</v>
      </c>
      <c r="C247" s="271"/>
      <c r="E247" s="487">
        <f t="shared" si="3"/>
        <v>-77</v>
      </c>
    </row>
    <row r="248" spans="1:5" ht="16.5" customHeight="1">
      <c r="A248" s="270" t="s">
        <v>216</v>
      </c>
      <c r="B248" s="270">
        <v>30</v>
      </c>
      <c r="C248" s="271"/>
      <c r="E248" s="487">
        <f t="shared" si="3"/>
        <v>-30</v>
      </c>
    </row>
    <row r="249" spans="1:5" ht="16.5" customHeight="1">
      <c r="A249" s="270" t="s">
        <v>217</v>
      </c>
      <c r="B249" s="270">
        <v>2366</v>
      </c>
      <c r="C249" s="271"/>
      <c r="D249" s="284">
        <f>SUM(B250:B252)</f>
        <v>2366</v>
      </c>
      <c r="E249" s="487">
        <f t="shared" si="3"/>
        <v>0</v>
      </c>
    </row>
    <row r="250" spans="1:5" ht="16.5" customHeight="1">
      <c r="A250" s="270" t="s">
        <v>218</v>
      </c>
      <c r="B250" s="270">
        <v>1700</v>
      </c>
      <c r="C250" s="271"/>
      <c r="E250" s="487">
        <f t="shared" si="3"/>
        <v>-1700</v>
      </c>
    </row>
    <row r="251" spans="1:5" ht="16.5" customHeight="1">
      <c r="A251" s="270" t="s">
        <v>219</v>
      </c>
      <c r="B251" s="270">
        <v>8</v>
      </c>
      <c r="C251" s="271"/>
      <c r="E251" s="487">
        <f t="shared" si="3"/>
        <v>-8</v>
      </c>
    </row>
    <row r="252" spans="1:5" ht="16.5" customHeight="1">
      <c r="A252" s="270" t="s">
        <v>690</v>
      </c>
      <c r="B252" s="270">
        <v>658</v>
      </c>
      <c r="C252" s="271"/>
      <c r="E252" s="487">
        <f t="shared" si="3"/>
        <v>-658</v>
      </c>
    </row>
    <row r="253" spans="1:5" ht="16.5" customHeight="1">
      <c r="A253" s="270" t="s">
        <v>220</v>
      </c>
      <c r="B253" s="270">
        <v>1368</v>
      </c>
      <c r="C253" s="271"/>
      <c r="D253" s="284">
        <f>SUM(B254:B258)</f>
        <v>1368</v>
      </c>
      <c r="E253" s="487">
        <f t="shared" si="3"/>
        <v>0</v>
      </c>
    </row>
    <row r="254" spans="1:5" ht="16.5" customHeight="1">
      <c r="A254" s="270" t="s">
        <v>221</v>
      </c>
      <c r="B254" s="270">
        <v>81</v>
      </c>
      <c r="C254" s="271"/>
      <c r="E254" s="487">
        <f t="shared" si="3"/>
        <v>-81</v>
      </c>
    </row>
    <row r="255" spans="1:5" ht="16.5" customHeight="1">
      <c r="A255" s="270" t="s">
        <v>222</v>
      </c>
      <c r="B255" s="270">
        <v>230</v>
      </c>
      <c r="C255" s="271"/>
      <c r="E255" s="487">
        <f t="shared" si="3"/>
        <v>-230</v>
      </c>
    </row>
    <row r="256" spans="1:5" ht="16.5" customHeight="1">
      <c r="A256" s="270" t="s">
        <v>223</v>
      </c>
      <c r="B256" s="270">
        <v>590</v>
      </c>
      <c r="C256" s="271"/>
      <c r="E256" s="487">
        <f t="shared" si="3"/>
        <v>-590</v>
      </c>
    </row>
    <row r="257" spans="1:5" ht="16.5" customHeight="1">
      <c r="A257" s="270" t="s">
        <v>224</v>
      </c>
      <c r="B257" s="270">
        <v>141</v>
      </c>
      <c r="C257" s="271"/>
      <c r="E257" s="487">
        <f t="shared" si="3"/>
        <v>-141</v>
      </c>
    </row>
    <row r="258" spans="1:5" ht="16.5" customHeight="1">
      <c r="A258" s="270" t="s">
        <v>225</v>
      </c>
      <c r="B258" s="270">
        <v>326</v>
      </c>
      <c r="C258" s="271"/>
      <c r="E258" s="487">
        <f t="shared" si="3"/>
        <v>-326</v>
      </c>
    </row>
    <row r="259" spans="1:5" ht="16.5" customHeight="1">
      <c r="A259" s="270" t="s">
        <v>226</v>
      </c>
      <c r="B259" s="270">
        <v>1670</v>
      </c>
      <c r="C259" s="271"/>
      <c r="D259" s="284">
        <f>SUM(B260:B264)</f>
        <v>1670</v>
      </c>
      <c r="E259" s="487">
        <f t="shared" si="3"/>
        <v>0</v>
      </c>
    </row>
    <row r="260" spans="1:5" ht="16.5" customHeight="1">
      <c r="A260" s="270" t="s">
        <v>840</v>
      </c>
      <c r="B260" s="270">
        <v>139</v>
      </c>
      <c r="C260" s="271"/>
      <c r="E260" s="487">
        <f t="shared" si="3"/>
        <v>-139</v>
      </c>
    </row>
    <row r="261" spans="1:5" ht="16.5" customHeight="1">
      <c r="A261" s="270" t="s">
        <v>227</v>
      </c>
      <c r="B261" s="270">
        <v>367</v>
      </c>
      <c r="C261" s="271"/>
      <c r="E261" s="487">
        <f t="shared" si="3"/>
        <v>-367</v>
      </c>
    </row>
    <row r="262" spans="1:5" ht="16.5" customHeight="1">
      <c r="A262" s="270" t="s">
        <v>228</v>
      </c>
      <c r="B262" s="270">
        <v>29</v>
      </c>
      <c r="C262" s="271"/>
      <c r="E262" s="487">
        <f t="shared" ref="E262:E325" si="4">D262-B262</f>
        <v>-29</v>
      </c>
    </row>
    <row r="263" spans="1:5" ht="16.5" customHeight="1">
      <c r="A263" s="270" t="s">
        <v>229</v>
      </c>
      <c r="B263" s="270">
        <v>500</v>
      </c>
      <c r="C263" s="271"/>
      <c r="E263" s="487">
        <f t="shared" si="4"/>
        <v>-500</v>
      </c>
    </row>
    <row r="264" spans="1:5" ht="16.5" customHeight="1">
      <c r="A264" s="270" t="s">
        <v>230</v>
      </c>
      <c r="B264" s="270">
        <v>635</v>
      </c>
      <c r="C264" s="271"/>
      <c r="E264" s="487">
        <f t="shared" si="4"/>
        <v>-635</v>
      </c>
    </row>
    <row r="265" spans="1:5" ht="16.5" customHeight="1">
      <c r="A265" s="270" t="s">
        <v>231</v>
      </c>
      <c r="B265" s="270">
        <v>42</v>
      </c>
      <c r="C265" s="271"/>
      <c r="D265" s="284">
        <f>SUM(B266:B267)</f>
        <v>42</v>
      </c>
      <c r="E265" s="487">
        <f t="shared" si="4"/>
        <v>0</v>
      </c>
    </row>
    <row r="266" spans="1:5" ht="16.5" customHeight="1">
      <c r="A266" s="270" t="s">
        <v>840</v>
      </c>
      <c r="B266" s="270">
        <v>31</v>
      </c>
      <c r="C266" s="271"/>
      <c r="E266" s="487">
        <f t="shared" si="4"/>
        <v>-31</v>
      </c>
    </row>
    <row r="267" spans="1:5" ht="16.5" customHeight="1">
      <c r="A267" s="270" t="s">
        <v>232</v>
      </c>
      <c r="B267" s="270">
        <v>11</v>
      </c>
      <c r="C267" s="271"/>
      <c r="E267" s="487">
        <f t="shared" si="4"/>
        <v>-11</v>
      </c>
    </row>
    <row r="268" spans="1:5" ht="16.5" customHeight="1">
      <c r="A268" s="270" t="s">
        <v>233</v>
      </c>
      <c r="B268" s="270">
        <v>65</v>
      </c>
      <c r="C268" s="271"/>
      <c r="D268" s="284">
        <f>SUM(B269)</f>
        <v>65</v>
      </c>
      <c r="E268" s="487">
        <f t="shared" si="4"/>
        <v>0</v>
      </c>
    </row>
    <row r="269" spans="1:5" ht="16.5" customHeight="1">
      <c r="A269" s="270" t="s">
        <v>234</v>
      </c>
      <c r="B269" s="270">
        <v>65</v>
      </c>
      <c r="C269" s="271"/>
      <c r="E269" s="487">
        <f t="shared" si="4"/>
        <v>-65</v>
      </c>
    </row>
    <row r="270" spans="1:5" ht="16.5" customHeight="1">
      <c r="A270" s="270" t="s">
        <v>235</v>
      </c>
      <c r="B270" s="270">
        <v>5445</v>
      </c>
      <c r="C270" s="271"/>
      <c r="D270" s="284">
        <f>SUM(B271:B272)</f>
        <v>5445</v>
      </c>
      <c r="E270" s="487">
        <f t="shared" si="4"/>
        <v>0</v>
      </c>
    </row>
    <row r="271" spans="1:5" ht="16.5" customHeight="1">
      <c r="A271" s="270" t="s">
        <v>236</v>
      </c>
      <c r="B271" s="270">
        <v>5163</v>
      </c>
      <c r="C271" s="271"/>
      <c r="E271" s="487">
        <f t="shared" si="4"/>
        <v>-5163</v>
      </c>
    </row>
    <row r="272" spans="1:5" ht="16.5" customHeight="1">
      <c r="A272" s="270" t="s">
        <v>691</v>
      </c>
      <c r="B272" s="270">
        <v>282</v>
      </c>
      <c r="C272" s="271"/>
      <c r="E272" s="487">
        <f t="shared" si="4"/>
        <v>-282</v>
      </c>
    </row>
    <row r="273" spans="1:5" ht="16.5" customHeight="1">
      <c r="A273" s="270" t="s">
        <v>237</v>
      </c>
      <c r="B273" s="270">
        <v>2380</v>
      </c>
      <c r="C273" s="271"/>
      <c r="D273" s="284">
        <f>SUM(B274)</f>
        <v>2380</v>
      </c>
      <c r="E273" s="487">
        <f t="shared" si="4"/>
        <v>0</v>
      </c>
    </row>
    <row r="274" spans="1:5" ht="16.5" customHeight="1">
      <c r="A274" s="270" t="s">
        <v>238</v>
      </c>
      <c r="B274" s="270">
        <v>2380</v>
      </c>
      <c r="C274" s="271"/>
      <c r="E274" s="487">
        <f t="shared" si="4"/>
        <v>-2380</v>
      </c>
    </row>
    <row r="275" spans="1:5" ht="16.5" customHeight="1">
      <c r="A275" s="279" t="s">
        <v>692</v>
      </c>
      <c r="B275" s="279">
        <v>53644</v>
      </c>
      <c r="C275" s="271"/>
      <c r="E275" s="487">
        <f t="shared" si="4"/>
        <v>-53644</v>
      </c>
    </row>
    <row r="276" spans="1:5" ht="16.5" customHeight="1">
      <c r="A276" s="270" t="s">
        <v>693</v>
      </c>
      <c r="B276" s="270">
        <v>1058</v>
      </c>
      <c r="C276" s="271"/>
      <c r="D276" s="284">
        <f>SUM(B277:B278)</f>
        <v>1058</v>
      </c>
      <c r="E276" s="487">
        <f t="shared" si="4"/>
        <v>0</v>
      </c>
    </row>
    <row r="277" spans="1:5" ht="16.5" customHeight="1">
      <c r="A277" s="270" t="s">
        <v>840</v>
      </c>
      <c r="B277" s="270">
        <v>375</v>
      </c>
      <c r="C277" s="271"/>
      <c r="E277" s="487">
        <f t="shared" si="4"/>
        <v>-375</v>
      </c>
    </row>
    <row r="278" spans="1:5" ht="16.5" customHeight="1">
      <c r="A278" s="270" t="s">
        <v>694</v>
      </c>
      <c r="B278" s="270">
        <v>683</v>
      </c>
      <c r="C278" s="271"/>
      <c r="E278" s="487">
        <f t="shared" si="4"/>
        <v>-683</v>
      </c>
    </row>
    <row r="279" spans="1:5" ht="16.5" customHeight="1">
      <c r="A279" s="270" t="s">
        <v>239</v>
      </c>
      <c r="B279" s="270">
        <v>13076</v>
      </c>
      <c r="C279" s="271"/>
      <c r="D279" s="284">
        <f>SUM(B280:B281)</f>
        <v>13076</v>
      </c>
      <c r="E279" s="487">
        <f t="shared" si="4"/>
        <v>0</v>
      </c>
    </row>
    <row r="280" spans="1:5" ht="16.5" customHeight="1">
      <c r="A280" s="270" t="s">
        <v>240</v>
      </c>
      <c r="B280" s="270">
        <v>10415</v>
      </c>
      <c r="C280" s="271"/>
      <c r="E280" s="487">
        <f t="shared" si="4"/>
        <v>-10415</v>
      </c>
    </row>
    <row r="281" spans="1:5" ht="16.5" customHeight="1">
      <c r="A281" s="283" t="s">
        <v>872</v>
      </c>
      <c r="B281" s="270">
        <v>2661</v>
      </c>
      <c r="C281" s="271"/>
      <c r="E281" s="487">
        <f t="shared" si="4"/>
        <v>-2661</v>
      </c>
    </row>
    <row r="282" spans="1:5" ht="16.5" customHeight="1">
      <c r="A282" s="270" t="s">
        <v>241</v>
      </c>
      <c r="B282" s="270">
        <v>430</v>
      </c>
      <c r="C282" s="271"/>
      <c r="D282" s="284">
        <f>SUM(B283)</f>
        <v>430</v>
      </c>
      <c r="E282" s="487">
        <f t="shared" si="4"/>
        <v>0</v>
      </c>
    </row>
    <row r="283" spans="1:5" ht="16.5" customHeight="1">
      <c r="A283" s="270" t="s">
        <v>242</v>
      </c>
      <c r="B283" s="270">
        <v>430</v>
      </c>
      <c r="C283" s="271"/>
      <c r="E283" s="487">
        <f t="shared" si="4"/>
        <v>-430</v>
      </c>
    </row>
    <row r="284" spans="1:5" ht="16.5" customHeight="1">
      <c r="A284" s="270" t="s">
        <v>243</v>
      </c>
      <c r="B284" s="270">
        <v>3979</v>
      </c>
      <c r="C284" s="271"/>
      <c r="D284" s="284">
        <f>SUM(B285:B292)</f>
        <v>3979</v>
      </c>
      <c r="E284" s="487">
        <f t="shared" si="4"/>
        <v>0</v>
      </c>
    </row>
    <row r="285" spans="1:5" ht="16.5" customHeight="1">
      <c r="A285" s="270" t="s">
        <v>244</v>
      </c>
      <c r="B285" s="270">
        <v>1099</v>
      </c>
      <c r="C285" s="271"/>
      <c r="E285" s="487">
        <f t="shared" si="4"/>
        <v>-1099</v>
      </c>
    </row>
    <row r="286" spans="1:5" ht="16.5" customHeight="1">
      <c r="A286" s="270" t="s">
        <v>245</v>
      </c>
      <c r="B286" s="270">
        <v>97</v>
      </c>
      <c r="C286" s="271"/>
      <c r="E286" s="487">
        <f t="shared" si="4"/>
        <v>-97</v>
      </c>
    </row>
    <row r="287" spans="1:5" ht="16.5" customHeight="1">
      <c r="A287" s="270" t="s">
        <v>246</v>
      </c>
      <c r="B287" s="270">
        <v>127</v>
      </c>
      <c r="C287" s="271"/>
      <c r="E287" s="487">
        <f t="shared" si="4"/>
        <v>-127</v>
      </c>
    </row>
    <row r="288" spans="1:5" ht="16.5" customHeight="1">
      <c r="A288" s="270" t="s">
        <v>247</v>
      </c>
      <c r="B288" s="270">
        <v>994</v>
      </c>
      <c r="C288" s="271"/>
      <c r="E288" s="487">
        <f t="shared" si="4"/>
        <v>-994</v>
      </c>
    </row>
    <row r="289" spans="1:5" ht="16.5" customHeight="1">
      <c r="A289" s="270" t="s">
        <v>248</v>
      </c>
      <c r="B289" s="270">
        <v>624</v>
      </c>
      <c r="C289" s="271"/>
      <c r="E289" s="487">
        <f t="shared" si="4"/>
        <v>-624</v>
      </c>
    </row>
    <row r="290" spans="1:5" ht="16.5" customHeight="1">
      <c r="A290" s="270" t="s">
        <v>249</v>
      </c>
      <c r="B290" s="270">
        <v>176</v>
      </c>
      <c r="C290" s="271"/>
      <c r="E290" s="487">
        <f t="shared" si="4"/>
        <v>-176</v>
      </c>
    </row>
    <row r="291" spans="1:5" ht="16.5" customHeight="1">
      <c r="A291" s="270" t="s">
        <v>250</v>
      </c>
      <c r="B291" s="270">
        <v>852</v>
      </c>
      <c r="C291" s="271"/>
      <c r="E291" s="487">
        <f t="shared" si="4"/>
        <v>-852</v>
      </c>
    </row>
    <row r="292" spans="1:5" ht="16.5" customHeight="1">
      <c r="A292" s="270" t="s">
        <v>251</v>
      </c>
      <c r="B292" s="270">
        <v>10</v>
      </c>
      <c r="C292" s="271"/>
      <c r="E292" s="487">
        <f t="shared" si="4"/>
        <v>-10</v>
      </c>
    </row>
    <row r="293" spans="1:5" ht="16.5" customHeight="1">
      <c r="A293" s="270" t="s">
        <v>695</v>
      </c>
      <c r="B293" s="270">
        <v>3000</v>
      </c>
      <c r="C293" s="271"/>
      <c r="D293" s="284">
        <f>SUM(B294)</f>
        <v>3000</v>
      </c>
      <c r="E293" s="487">
        <f t="shared" si="4"/>
        <v>0</v>
      </c>
    </row>
    <row r="294" spans="1:5" ht="16.5" customHeight="1">
      <c r="A294" s="270" t="s">
        <v>696</v>
      </c>
      <c r="B294" s="270">
        <v>3000</v>
      </c>
      <c r="C294" s="271"/>
      <c r="E294" s="487">
        <f t="shared" si="4"/>
        <v>-3000</v>
      </c>
    </row>
    <row r="295" spans="1:5" ht="16.5" customHeight="1">
      <c r="A295" s="270" t="s">
        <v>252</v>
      </c>
      <c r="B295" s="270">
        <v>764</v>
      </c>
      <c r="C295" s="271"/>
      <c r="D295" s="284">
        <f>SUM(B296:B298)</f>
        <v>764</v>
      </c>
      <c r="E295" s="487">
        <f t="shared" si="4"/>
        <v>0</v>
      </c>
    </row>
    <row r="296" spans="1:5" ht="16.5" customHeight="1">
      <c r="A296" s="270" t="s">
        <v>253</v>
      </c>
      <c r="B296" s="270">
        <v>162</v>
      </c>
      <c r="C296" s="271"/>
      <c r="E296" s="487">
        <f t="shared" si="4"/>
        <v>-162</v>
      </c>
    </row>
    <row r="297" spans="1:5" ht="16.5" customHeight="1">
      <c r="A297" s="270" t="s">
        <v>697</v>
      </c>
      <c r="B297" s="270">
        <v>400</v>
      </c>
      <c r="C297" s="271"/>
      <c r="E297" s="487">
        <f t="shared" si="4"/>
        <v>-400</v>
      </c>
    </row>
    <row r="298" spans="1:5" ht="16.5" customHeight="1">
      <c r="A298" s="270" t="s">
        <v>254</v>
      </c>
      <c r="B298" s="270">
        <v>202</v>
      </c>
      <c r="C298" s="271"/>
      <c r="E298" s="487">
        <f t="shared" si="4"/>
        <v>-202</v>
      </c>
    </row>
    <row r="299" spans="1:5" ht="16.5" customHeight="1">
      <c r="A299" s="270" t="s">
        <v>255</v>
      </c>
      <c r="B299" s="270">
        <v>3353</v>
      </c>
      <c r="C299" s="271"/>
      <c r="D299" s="284">
        <f>SUM(B300:B302)</f>
        <v>3353</v>
      </c>
      <c r="E299" s="487">
        <f t="shared" si="4"/>
        <v>0</v>
      </c>
    </row>
    <row r="300" spans="1:5" ht="16.5" customHeight="1">
      <c r="A300" s="270" t="s">
        <v>256</v>
      </c>
      <c r="B300" s="270">
        <v>1818</v>
      </c>
      <c r="C300" s="271"/>
      <c r="E300" s="487">
        <f t="shared" si="4"/>
        <v>-1818</v>
      </c>
    </row>
    <row r="301" spans="1:5" ht="16.5" customHeight="1">
      <c r="A301" s="270" t="s">
        <v>257</v>
      </c>
      <c r="B301" s="270">
        <v>1233</v>
      </c>
      <c r="C301" s="271"/>
      <c r="E301" s="487">
        <f t="shared" si="4"/>
        <v>-1233</v>
      </c>
    </row>
    <row r="302" spans="1:5" ht="16.5" customHeight="1">
      <c r="A302" s="270" t="s">
        <v>698</v>
      </c>
      <c r="B302" s="270">
        <v>302</v>
      </c>
      <c r="C302" s="271"/>
      <c r="E302" s="487">
        <f t="shared" si="4"/>
        <v>-302</v>
      </c>
    </row>
    <row r="303" spans="1:5" ht="16.5" customHeight="1">
      <c r="A303" s="270" t="s">
        <v>258</v>
      </c>
      <c r="B303" s="270">
        <v>21763</v>
      </c>
      <c r="C303" s="271"/>
      <c r="D303" s="284">
        <f>SUM(B304:B305)</f>
        <v>21763</v>
      </c>
      <c r="E303" s="487">
        <f t="shared" si="4"/>
        <v>0</v>
      </c>
    </row>
    <row r="304" spans="1:5" ht="16.5" customHeight="1">
      <c r="A304" s="270" t="s">
        <v>259</v>
      </c>
      <c r="B304" s="270">
        <v>12000</v>
      </c>
      <c r="C304" s="271"/>
      <c r="E304" s="487">
        <f t="shared" si="4"/>
        <v>-12000</v>
      </c>
    </row>
    <row r="305" spans="1:5" ht="16.5" customHeight="1">
      <c r="A305" s="270" t="s">
        <v>699</v>
      </c>
      <c r="B305" s="270">
        <v>9763</v>
      </c>
      <c r="C305" s="271"/>
      <c r="E305" s="487">
        <f t="shared" si="4"/>
        <v>-9763</v>
      </c>
    </row>
    <row r="306" spans="1:5" ht="16.5" customHeight="1">
      <c r="A306" s="270" t="s">
        <v>700</v>
      </c>
      <c r="B306" s="270">
        <v>100</v>
      </c>
      <c r="C306" s="271"/>
      <c r="D306" s="284">
        <f>SUM(B307)</f>
        <v>100</v>
      </c>
      <c r="E306" s="487">
        <f t="shared" si="4"/>
        <v>0</v>
      </c>
    </row>
    <row r="307" spans="1:5" ht="16.5" customHeight="1">
      <c r="A307" s="270" t="s">
        <v>701</v>
      </c>
      <c r="B307" s="270">
        <v>100</v>
      </c>
      <c r="C307" s="271"/>
      <c r="E307" s="487">
        <f t="shared" si="4"/>
        <v>-100</v>
      </c>
    </row>
    <row r="308" spans="1:5" ht="16.5" customHeight="1">
      <c r="A308" s="270" t="s">
        <v>702</v>
      </c>
      <c r="B308" s="270">
        <v>1685</v>
      </c>
      <c r="C308" s="271"/>
      <c r="D308" s="284">
        <f>SUM(B309)</f>
        <v>1685</v>
      </c>
      <c r="E308" s="487">
        <f t="shared" si="4"/>
        <v>0</v>
      </c>
    </row>
    <row r="309" spans="1:5" ht="16.5" customHeight="1">
      <c r="A309" s="270" t="s">
        <v>703</v>
      </c>
      <c r="B309" s="270">
        <v>1685</v>
      </c>
      <c r="C309" s="271"/>
      <c r="E309" s="487">
        <f t="shared" si="4"/>
        <v>-1685</v>
      </c>
    </row>
    <row r="310" spans="1:5" ht="16.5" customHeight="1">
      <c r="A310" s="270" t="s">
        <v>704</v>
      </c>
      <c r="B310" s="270">
        <v>4436</v>
      </c>
      <c r="C310" s="271"/>
      <c r="D310" s="284">
        <f>SUM(B311)</f>
        <v>4436</v>
      </c>
      <c r="E310" s="487">
        <f t="shared" si="4"/>
        <v>0</v>
      </c>
    </row>
    <row r="311" spans="1:5" ht="16.5" customHeight="1">
      <c r="A311" s="270" t="s">
        <v>705</v>
      </c>
      <c r="B311" s="270">
        <v>4436</v>
      </c>
      <c r="C311" s="271"/>
      <c r="E311" s="487">
        <f t="shared" si="4"/>
        <v>-4436</v>
      </c>
    </row>
    <row r="312" spans="1:5" ht="16.5" customHeight="1">
      <c r="A312" s="279" t="s">
        <v>260</v>
      </c>
      <c r="B312" s="279">
        <v>8761</v>
      </c>
      <c r="C312" s="271"/>
      <c r="E312" s="487">
        <f t="shared" si="4"/>
        <v>-8761</v>
      </c>
    </row>
    <row r="313" spans="1:5" ht="16.5" customHeight="1">
      <c r="A313" s="270" t="s">
        <v>261</v>
      </c>
      <c r="B313" s="270">
        <v>655</v>
      </c>
      <c r="C313" s="271"/>
      <c r="D313" s="284">
        <f>SUM(B314:B317)</f>
        <v>655</v>
      </c>
      <c r="E313" s="487">
        <f t="shared" si="4"/>
        <v>0</v>
      </c>
    </row>
    <row r="314" spans="1:5" ht="16.5" customHeight="1">
      <c r="A314" s="270" t="s">
        <v>840</v>
      </c>
      <c r="B314" s="270">
        <v>346</v>
      </c>
      <c r="C314" s="271"/>
      <c r="E314" s="487">
        <f t="shared" si="4"/>
        <v>-346</v>
      </c>
    </row>
    <row r="315" spans="1:5" ht="16.5" customHeight="1">
      <c r="A315" s="270" t="s">
        <v>706</v>
      </c>
      <c r="B315" s="270">
        <v>5</v>
      </c>
      <c r="C315" s="271"/>
      <c r="E315" s="487">
        <f t="shared" si="4"/>
        <v>-5</v>
      </c>
    </row>
    <row r="316" spans="1:5" ht="16.5" customHeight="1">
      <c r="A316" s="270" t="s">
        <v>707</v>
      </c>
      <c r="B316" s="270">
        <v>20</v>
      </c>
      <c r="C316" s="271"/>
      <c r="E316" s="487">
        <f t="shared" si="4"/>
        <v>-20</v>
      </c>
    </row>
    <row r="317" spans="1:5" ht="16.5" customHeight="1">
      <c r="A317" s="270" t="s">
        <v>262</v>
      </c>
      <c r="B317" s="270">
        <v>284</v>
      </c>
      <c r="C317" s="271"/>
      <c r="E317" s="487">
        <f t="shared" si="4"/>
        <v>-284</v>
      </c>
    </row>
    <row r="318" spans="1:5" ht="16.5" customHeight="1">
      <c r="A318" s="270" t="s">
        <v>263</v>
      </c>
      <c r="B318" s="270">
        <v>20</v>
      </c>
      <c r="C318" s="271"/>
      <c r="D318" s="284">
        <f>SUM(B319)</f>
        <v>20</v>
      </c>
      <c r="E318" s="487">
        <f t="shared" si="4"/>
        <v>0</v>
      </c>
    </row>
    <row r="319" spans="1:5" ht="16.5" customHeight="1">
      <c r="A319" s="270" t="s">
        <v>264</v>
      </c>
      <c r="B319" s="270">
        <v>20</v>
      </c>
      <c r="C319" s="271"/>
      <c r="E319" s="487">
        <f t="shared" si="4"/>
        <v>-20</v>
      </c>
    </row>
    <row r="320" spans="1:5" ht="16.5" customHeight="1">
      <c r="A320" s="270" t="s">
        <v>265</v>
      </c>
      <c r="B320" s="270">
        <v>5476</v>
      </c>
      <c r="C320" s="271"/>
      <c r="D320" s="284">
        <f>SUM(B321:B323)</f>
        <v>5476</v>
      </c>
      <c r="E320" s="487">
        <f t="shared" si="4"/>
        <v>0</v>
      </c>
    </row>
    <row r="321" spans="1:5" ht="16.5" customHeight="1">
      <c r="A321" s="270" t="s">
        <v>266</v>
      </c>
      <c r="B321" s="270">
        <v>4373</v>
      </c>
      <c r="C321" s="271"/>
      <c r="E321" s="487">
        <f t="shared" si="4"/>
        <v>-4373</v>
      </c>
    </row>
    <row r="322" spans="1:5" ht="16.5" customHeight="1">
      <c r="A322" s="270" t="s">
        <v>267</v>
      </c>
      <c r="B322" s="270">
        <v>462</v>
      </c>
      <c r="C322" s="271"/>
      <c r="E322" s="487">
        <f t="shared" si="4"/>
        <v>-462</v>
      </c>
    </row>
    <row r="323" spans="1:5" ht="16.5" customHeight="1">
      <c r="A323" s="270" t="s">
        <v>268</v>
      </c>
      <c r="B323" s="270">
        <v>641</v>
      </c>
      <c r="C323" s="271"/>
      <c r="E323" s="487">
        <f t="shared" si="4"/>
        <v>-641</v>
      </c>
    </row>
    <row r="324" spans="1:5" ht="16.5" customHeight="1">
      <c r="A324" s="270" t="s">
        <v>269</v>
      </c>
      <c r="B324" s="270">
        <v>100</v>
      </c>
      <c r="C324" s="271"/>
      <c r="D324" s="284">
        <f>SUM(B325)</f>
        <v>100</v>
      </c>
      <c r="E324" s="487">
        <f t="shared" si="4"/>
        <v>0</v>
      </c>
    </row>
    <row r="325" spans="1:5" ht="16.5" customHeight="1">
      <c r="A325" s="270" t="s">
        <v>270</v>
      </c>
      <c r="B325" s="270">
        <v>100</v>
      </c>
      <c r="C325" s="271"/>
      <c r="E325" s="487">
        <f t="shared" si="4"/>
        <v>-100</v>
      </c>
    </row>
    <row r="326" spans="1:5" ht="16.5" customHeight="1">
      <c r="A326" s="270" t="s">
        <v>271</v>
      </c>
      <c r="B326" s="270">
        <v>2510</v>
      </c>
      <c r="C326" s="271"/>
      <c r="D326" s="284">
        <f>SUM(B327)</f>
        <v>2510</v>
      </c>
      <c r="E326" s="487">
        <f t="shared" ref="E326:E389" si="5">D326-B326</f>
        <v>0</v>
      </c>
    </row>
    <row r="327" spans="1:5" ht="16.5" customHeight="1">
      <c r="A327" s="270" t="s">
        <v>272</v>
      </c>
      <c r="B327" s="270">
        <v>2510</v>
      </c>
      <c r="C327" s="271"/>
      <c r="E327" s="487">
        <f t="shared" si="5"/>
        <v>-2510</v>
      </c>
    </row>
    <row r="328" spans="1:5" ht="16.5" customHeight="1">
      <c r="A328" s="279" t="s">
        <v>273</v>
      </c>
      <c r="B328" s="279">
        <v>27209</v>
      </c>
      <c r="C328" s="271"/>
      <c r="E328" s="487">
        <f t="shared" si="5"/>
        <v>-27209</v>
      </c>
    </row>
    <row r="329" spans="1:5" ht="16.5" customHeight="1">
      <c r="A329" s="270" t="s">
        <v>274</v>
      </c>
      <c r="B329" s="270">
        <v>5553</v>
      </c>
      <c r="C329" s="271"/>
      <c r="D329" s="284">
        <f>SUM(B330:B336)</f>
        <v>5553</v>
      </c>
      <c r="E329" s="487">
        <f t="shared" si="5"/>
        <v>0</v>
      </c>
    </row>
    <row r="330" spans="1:5" ht="16.5" customHeight="1">
      <c r="A330" s="270" t="s">
        <v>840</v>
      </c>
      <c r="B330" s="270">
        <v>3711</v>
      </c>
      <c r="C330" s="271"/>
      <c r="E330" s="487">
        <f t="shared" si="5"/>
        <v>-3711</v>
      </c>
    </row>
    <row r="331" spans="1:5" ht="16.5" customHeight="1">
      <c r="A331" s="270" t="s">
        <v>275</v>
      </c>
      <c r="B331" s="270">
        <v>221</v>
      </c>
      <c r="C331" s="271"/>
      <c r="E331" s="487">
        <f t="shared" si="5"/>
        <v>-221</v>
      </c>
    </row>
    <row r="332" spans="1:5" ht="16.5" customHeight="1">
      <c r="A332" s="270" t="s">
        <v>276</v>
      </c>
      <c r="B332" s="270">
        <v>171</v>
      </c>
      <c r="C332" s="271"/>
      <c r="E332" s="487">
        <f t="shared" si="5"/>
        <v>-171</v>
      </c>
    </row>
    <row r="333" spans="1:5" ht="16.5" customHeight="1">
      <c r="A333" s="270" t="s">
        <v>277</v>
      </c>
      <c r="B333" s="270">
        <v>38</v>
      </c>
      <c r="C333" s="271"/>
      <c r="E333" s="487">
        <f t="shared" si="5"/>
        <v>-38</v>
      </c>
    </row>
    <row r="334" spans="1:5" ht="16.5" customHeight="1">
      <c r="A334" s="270" t="s">
        <v>278</v>
      </c>
      <c r="B334" s="270">
        <v>523</v>
      </c>
      <c r="C334" s="271"/>
      <c r="E334" s="487">
        <f t="shared" si="5"/>
        <v>-523</v>
      </c>
    </row>
    <row r="335" spans="1:5" ht="16.5" customHeight="1">
      <c r="A335" s="270" t="s">
        <v>279</v>
      </c>
      <c r="B335" s="270">
        <v>250</v>
      </c>
      <c r="C335" s="271"/>
      <c r="E335" s="487">
        <f t="shared" si="5"/>
        <v>-250</v>
      </c>
    </row>
    <row r="336" spans="1:5" ht="16.5" customHeight="1">
      <c r="A336" s="270" t="s">
        <v>280</v>
      </c>
      <c r="B336" s="270">
        <v>639</v>
      </c>
      <c r="C336" s="271"/>
      <c r="E336" s="487">
        <f t="shared" si="5"/>
        <v>-639</v>
      </c>
    </row>
    <row r="337" spans="1:5" ht="16.5" customHeight="1">
      <c r="A337" s="270" t="s">
        <v>281</v>
      </c>
      <c r="B337" s="270">
        <v>276</v>
      </c>
      <c r="C337" s="271"/>
      <c r="D337" s="284">
        <f>SUM(B338)</f>
        <v>276</v>
      </c>
      <c r="E337" s="487">
        <f t="shared" si="5"/>
        <v>0</v>
      </c>
    </row>
    <row r="338" spans="1:5" ht="16.5" customHeight="1">
      <c r="A338" s="270" t="s">
        <v>282</v>
      </c>
      <c r="B338" s="270">
        <v>276</v>
      </c>
      <c r="C338" s="271"/>
      <c r="E338" s="487">
        <f t="shared" si="5"/>
        <v>-276</v>
      </c>
    </row>
    <row r="339" spans="1:5" ht="16.5" customHeight="1">
      <c r="A339" s="270" t="s">
        <v>283</v>
      </c>
      <c r="B339" s="270">
        <v>2060</v>
      </c>
      <c r="C339" s="271"/>
      <c r="D339" s="284">
        <f>SUM(B340)</f>
        <v>2060</v>
      </c>
      <c r="E339" s="487">
        <f t="shared" si="5"/>
        <v>0</v>
      </c>
    </row>
    <row r="340" spans="1:5" ht="16.5" customHeight="1">
      <c r="A340" s="270" t="s">
        <v>284</v>
      </c>
      <c r="B340" s="270">
        <v>2060</v>
      </c>
      <c r="C340" s="271"/>
      <c r="E340" s="487">
        <f t="shared" si="5"/>
        <v>-2060</v>
      </c>
    </row>
    <row r="341" spans="1:5" ht="16.5" customHeight="1">
      <c r="A341" s="270" t="s">
        <v>285</v>
      </c>
      <c r="B341" s="270">
        <v>1020</v>
      </c>
      <c r="C341" s="271"/>
      <c r="D341" s="284">
        <f>SUM(B342)</f>
        <v>1020</v>
      </c>
      <c r="E341" s="487">
        <f t="shared" si="5"/>
        <v>0</v>
      </c>
    </row>
    <row r="342" spans="1:5" ht="16.5" customHeight="1">
      <c r="A342" s="270" t="s">
        <v>286</v>
      </c>
      <c r="B342" s="270">
        <v>1020</v>
      </c>
      <c r="C342" s="271"/>
      <c r="E342" s="487">
        <f t="shared" si="5"/>
        <v>-1020</v>
      </c>
    </row>
    <row r="343" spans="1:5" ht="16.5" customHeight="1">
      <c r="A343" s="270" t="s">
        <v>708</v>
      </c>
      <c r="B343" s="270">
        <v>18300</v>
      </c>
      <c r="C343" s="271"/>
      <c r="D343" s="284">
        <f>SUM(B344)</f>
        <v>18300</v>
      </c>
      <c r="E343" s="487">
        <f t="shared" si="5"/>
        <v>0</v>
      </c>
    </row>
    <row r="344" spans="1:5" ht="16.5" customHeight="1">
      <c r="A344" s="270" t="s">
        <v>709</v>
      </c>
      <c r="B344" s="270">
        <v>18300</v>
      </c>
      <c r="C344" s="271"/>
      <c r="E344" s="487">
        <f t="shared" si="5"/>
        <v>-18300</v>
      </c>
    </row>
    <row r="345" spans="1:5" ht="16.5" customHeight="1">
      <c r="A345" s="279" t="s">
        <v>287</v>
      </c>
      <c r="B345" s="279">
        <v>23853</v>
      </c>
      <c r="C345" s="271"/>
      <c r="E345" s="487">
        <f t="shared" si="5"/>
        <v>-23853</v>
      </c>
    </row>
    <row r="346" spans="1:5" ht="16.5" customHeight="1">
      <c r="A346" s="270" t="s">
        <v>288</v>
      </c>
      <c r="B346" s="270">
        <v>9725</v>
      </c>
      <c r="C346" s="271"/>
      <c r="D346" s="284">
        <f>SUM(B347:B353)</f>
        <v>9725</v>
      </c>
      <c r="E346" s="487">
        <f t="shared" si="5"/>
        <v>0</v>
      </c>
    </row>
    <row r="347" spans="1:5" ht="16.5" customHeight="1">
      <c r="A347" s="270" t="s">
        <v>840</v>
      </c>
      <c r="B347" s="270">
        <v>660</v>
      </c>
      <c r="C347" s="271"/>
      <c r="E347" s="487">
        <f t="shared" si="5"/>
        <v>-660</v>
      </c>
    </row>
    <row r="348" spans="1:5" ht="16.5" customHeight="1">
      <c r="A348" s="270" t="s">
        <v>842</v>
      </c>
      <c r="B348" s="270">
        <v>4748</v>
      </c>
      <c r="C348" s="271"/>
      <c r="E348" s="487">
        <f t="shared" si="5"/>
        <v>-4748</v>
      </c>
    </row>
    <row r="349" spans="1:5" ht="16.5" customHeight="1">
      <c r="A349" s="270" t="s">
        <v>710</v>
      </c>
      <c r="B349" s="270">
        <v>300</v>
      </c>
      <c r="C349" s="271"/>
      <c r="E349" s="487">
        <f t="shared" si="5"/>
        <v>-300</v>
      </c>
    </row>
    <row r="350" spans="1:5" ht="16.5" customHeight="1">
      <c r="A350" s="270" t="s">
        <v>711</v>
      </c>
      <c r="B350" s="270">
        <v>10</v>
      </c>
      <c r="C350" s="271"/>
      <c r="E350" s="487">
        <f t="shared" si="5"/>
        <v>-10</v>
      </c>
    </row>
    <row r="351" spans="1:5" ht="16.5" customHeight="1">
      <c r="A351" s="270" t="s">
        <v>712</v>
      </c>
      <c r="B351" s="270">
        <v>10</v>
      </c>
      <c r="C351" s="271"/>
      <c r="E351" s="487">
        <f t="shared" si="5"/>
        <v>-10</v>
      </c>
    </row>
    <row r="352" spans="1:5" ht="16.5" customHeight="1">
      <c r="A352" s="270" t="s">
        <v>713</v>
      </c>
      <c r="B352" s="270">
        <v>600</v>
      </c>
      <c r="C352" s="271"/>
      <c r="E352" s="487">
        <f t="shared" si="5"/>
        <v>-600</v>
      </c>
    </row>
    <row r="353" spans="1:5" ht="16.5" customHeight="1">
      <c r="A353" s="270" t="s">
        <v>289</v>
      </c>
      <c r="B353" s="270">
        <v>3397</v>
      </c>
      <c r="C353" s="271"/>
      <c r="E353" s="487">
        <f t="shared" si="5"/>
        <v>-3397</v>
      </c>
    </row>
    <row r="354" spans="1:5" ht="16.5" customHeight="1">
      <c r="A354" s="270" t="s">
        <v>714</v>
      </c>
      <c r="B354" s="270">
        <v>2736</v>
      </c>
      <c r="C354" s="271"/>
      <c r="D354" s="284">
        <f>SUM(B355:B358)</f>
        <v>2736</v>
      </c>
      <c r="E354" s="487">
        <f t="shared" si="5"/>
        <v>0</v>
      </c>
    </row>
    <row r="355" spans="1:5" ht="16.5" customHeight="1">
      <c r="A355" s="270" t="s">
        <v>840</v>
      </c>
      <c r="B355" s="270">
        <v>261</v>
      </c>
      <c r="C355" s="271"/>
      <c r="E355" s="487">
        <f t="shared" si="5"/>
        <v>-261</v>
      </c>
    </row>
    <row r="356" spans="1:5" ht="16.5" customHeight="1">
      <c r="A356" s="270" t="s">
        <v>847</v>
      </c>
      <c r="B356" s="270">
        <v>377</v>
      </c>
      <c r="C356" s="271"/>
      <c r="E356" s="487">
        <f t="shared" si="5"/>
        <v>-377</v>
      </c>
    </row>
    <row r="357" spans="1:5" ht="16.5" customHeight="1">
      <c r="A357" s="270" t="s">
        <v>715</v>
      </c>
      <c r="B357" s="270">
        <v>75</v>
      </c>
      <c r="C357" s="271"/>
      <c r="E357" s="487">
        <f t="shared" si="5"/>
        <v>-75</v>
      </c>
    </row>
    <row r="358" spans="1:5" ht="16.5" customHeight="1">
      <c r="A358" s="270" t="s">
        <v>716</v>
      </c>
      <c r="B358" s="270">
        <v>2023</v>
      </c>
      <c r="C358" s="271"/>
      <c r="E358" s="487">
        <f t="shared" si="5"/>
        <v>-2023</v>
      </c>
    </row>
    <row r="359" spans="1:5" ht="16.5" customHeight="1">
      <c r="A359" s="270" t="s">
        <v>290</v>
      </c>
      <c r="B359" s="270">
        <v>2923</v>
      </c>
      <c r="C359" s="271"/>
      <c r="D359" s="284">
        <f>SUM(B360:B368)</f>
        <v>2923</v>
      </c>
      <c r="E359" s="487">
        <f t="shared" si="5"/>
        <v>0</v>
      </c>
    </row>
    <row r="360" spans="1:5" ht="16.5" customHeight="1">
      <c r="A360" s="270" t="s">
        <v>840</v>
      </c>
      <c r="B360" s="270">
        <v>336</v>
      </c>
      <c r="C360" s="271"/>
      <c r="E360" s="487">
        <f t="shared" si="5"/>
        <v>-336</v>
      </c>
    </row>
    <row r="361" spans="1:5" ht="16.5" customHeight="1">
      <c r="A361" s="270" t="s">
        <v>291</v>
      </c>
      <c r="B361" s="270">
        <v>543</v>
      </c>
      <c r="C361" s="271"/>
      <c r="E361" s="487">
        <f t="shared" si="5"/>
        <v>-543</v>
      </c>
    </row>
    <row r="362" spans="1:5" ht="16.5" customHeight="1">
      <c r="A362" s="270" t="s">
        <v>848</v>
      </c>
      <c r="B362" s="270">
        <v>300</v>
      </c>
      <c r="C362" s="271"/>
      <c r="E362" s="487">
        <f t="shared" si="5"/>
        <v>-300</v>
      </c>
    </row>
    <row r="363" spans="1:5" ht="16.5" customHeight="1">
      <c r="A363" s="270" t="s">
        <v>717</v>
      </c>
      <c r="B363" s="270">
        <v>50</v>
      </c>
      <c r="C363" s="271"/>
      <c r="E363" s="487">
        <f t="shared" si="5"/>
        <v>-50</v>
      </c>
    </row>
    <row r="364" spans="1:5" ht="16.5" customHeight="1">
      <c r="A364" s="270" t="s">
        <v>718</v>
      </c>
      <c r="B364" s="270">
        <v>100</v>
      </c>
      <c r="C364" s="271"/>
      <c r="E364" s="487">
        <f t="shared" si="5"/>
        <v>-100</v>
      </c>
    </row>
    <row r="365" spans="1:5" ht="16.5" customHeight="1">
      <c r="A365" s="270" t="s">
        <v>719</v>
      </c>
      <c r="B365" s="270">
        <v>300</v>
      </c>
      <c r="C365" s="271"/>
      <c r="E365" s="487">
        <f t="shared" si="5"/>
        <v>-300</v>
      </c>
    </row>
    <row r="366" spans="1:5" ht="16.5" customHeight="1">
      <c r="A366" s="270" t="s">
        <v>720</v>
      </c>
      <c r="B366" s="270">
        <v>5</v>
      </c>
      <c r="C366" s="271"/>
      <c r="E366" s="487">
        <f t="shared" si="5"/>
        <v>-5</v>
      </c>
    </row>
    <row r="367" spans="1:5" ht="16.5" customHeight="1">
      <c r="A367" s="270" t="s">
        <v>721</v>
      </c>
      <c r="B367" s="270">
        <v>430</v>
      </c>
      <c r="C367" s="271"/>
      <c r="E367" s="487">
        <f t="shared" si="5"/>
        <v>-430</v>
      </c>
    </row>
    <row r="368" spans="1:5" ht="16.5" customHeight="1">
      <c r="A368" s="270" t="s">
        <v>292</v>
      </c>
      <c r="B368" s="270">
        <v>859</v>
      </c>
      <c r="C368" s="271"/>
      <c r="E368" s="487">
        <f t="shared" si="5"/>
        <v>-859</v>
      </c>
    </row>
    <row r="369" spans="1:5" ht="16.5" customHeight="1">
      <c r="A369" s="270" t="s">
        <v>293</v>
      </c>
      <c r="B369" s="270">
        <v>5371</v>
      </c>
      <c r="C369" s="271"/>
      <c r="D369" s="284">
        <f>SUM(B370:B372)</f>
        <v>5371</v>
      </c>
      <c r="E369" s="487">
        <f t="shared" si="5"/>
        <v>0</v>
      </c>
    </row>
    <row r="370" spans="1:5" ht="16.5" customHeight="1">
      <c r="A370" s="270" t="s">
        <v>840</v>
      </c>
      <c r="B370" s="270">
        <v>139</v>
      </c>
      <c r="C370" s="271"/>
      <c r="E370" s="487">
        <f t="shared" si="5"/>
        <v>-139</v>
      </c>
    </row>
    <row r="371" spans="1:5" ht="16.5" customHeight="1">
      <c r="A371" s="270" t="s">
        <v>722</v>
      </c>
      <c r="B371" s="270">
        <v>42</v>
      </c>
      <c r="C371" s="271"/>
      <c r="E371" s="487">
        <f t="shared" si="5"/>
        <v>-42</v>
      </c>
    </row>
    <row r="372" spans="1:5" ht="16.5" customHeight="1">
      <c r="A372" s="270" t="s">
        <v>294</v>
      </c>
      <c r="B372" s="270">
        <v>5190</v>
      </c>
      <c r="C372" s="271"/>
      <c r="E372" s="487">
        <f t="shared" si="5"/>
        <v>-5190</v>
      </c>
    </row>
    <row r="373" spans="1:5" ht="16.5" customHeight="1">
      <c r="A373" s="270" t="s">
        <v>295</v>
      </c>
      <c r="B373" s="270">
        <v>500</v>
      </c>
      <c r="C373" s="271"/>
      <c r="D373" s="284">
        <f>SUM(B374)</f>
        <v>500</v>
      </c>
      <c r="E373" s="487">
        <f t="shared" si="5"/>
        <v>0</v>
      </c>
    </row>
    <row r="374" spans="1:5" ht="16.5" customHeight="1">
      <c r="A374" s="270" t="s">
        <v>296</v>
      </c>
      <c r="B374" s="270">
        <v>500</v>
      </c>
      <c r="C374" s="271"/>
      <c r="E374" s="487">
        <f t="shared" si="5"/>
        <v>-500</v>
      </c>
    </row>
    <row r="375" spans="1:5" ht="16.5" customHeight="1">
      <c r="A375" s="270" t="s">
        <v>297</v>
      </c>
      <c r="B375" s="270">
        <v>155</v>
      </c>
      <c r="C375" s="271"/>
      <c r="D375" s="284">
        <f>SUM(B376:B377)</f>
        <v>155</v>
      </c>
      <c r="E375" s="487">
        <f t="shared" si="5"/>
        <v>0</v>
      </c>
    </row>
    <row r="376" spans="1:5" ht="16.5" customHeight="1">
      <c r="A376" s="270" t="s">
        <v>298</v>
      </c>
      <c r="B376" s="270">
        <v>100</v>
      </c>
      <c r="C376" s="271"/>
      <c r="E376" s="487">
        <f t="shared" si="5"/>
        <v>-100</v>
      </c>
    </row>
    <row r="377" spans="1:5" ht="16.5" customHeight="1">
      <c r="A377" s="270" t="s">
        <v>299</v>
      </c>
      <c r="B377" s="270">
        <v>55</v>
      </c>
      <c r="C377" s="271"/>
      <c r="E377" s="487">
        <f t="shared" si="5"/>
        <v>-55</v>
      </c>
    </row>
    <row r="378" spans="1:5" ht="16.5" customHeight="1">
      <c r="A378" s="270" t="s">
        <v>300</v>
      </c>
      <c r="B378" s="270">
        <v>2393</v>
      </c>
      <c r="C378" s="271"/>
      <c r="D378" s="284">
        <f>SUM(B379:B382)</f>
        <v>2393</v>
      </c>
      <c r="E378" s="487">
        <f t="shared" si="5"/>
        <v>0</v>
      </c>
    </row>
    <row r="379" spans="1:5" ht="16.5" customHeight="1">
      <c r="A379" s="270" t="s">
        <v>723</v>
      </c>
      <c r="B379" s="270">
        <v>30</v>
      </c>
      <c r="C379" s="271"/>
      <c r="E379" s="487">
        <f t="shared" si="5"/>
        <v>-30</v>
      </c>
    </row>
    <row r="380" spans="1:5" ht="16.5" customHeight="1">
      <c r="A380" s="270" t="s">
        <v>724</v>
      </c>
      <c r="B380" s="270">
        <v>30</v>
      </c>
      <c r="C380" s="271"/>
      <c r="E380" s="487">
        <f t="shared" si="5"/>
        <v>-30</v>
      </c>
    </row>
    <row r="381" spans="1:5" ht="16.5" customHeight="1">
      <c r="A381" s="270" t="s">
        <v>301</v>
      </c>
      <c r="B381" s="270">
        <v>2133</v>
      </c>
      <c r="C381" s="271"/>
      <c r="E381" s="487">
        <f t="shared" si="5"/>
        <v>-2133</v>
      </c>
    </row>
    <row r="382" spans="1:5" ht="16.5" customHeight="1">
      <c r="A382" s="270" t="s">
        <v>302</v>
      </c>
      <c r="B382" s="270">
        <v>200</v>
      </c>
      <c r="C382" s="271"/>
      <c r="E382" s="487">
        <f t="shared" si="5"/>
        <v>-200</v>
      </c>
    </row>
    <row r="383" spans="1:5" ht="16.5" customHeight="1">
      <c r="A383" s="283" t="s">
        <v>878</v>
      </c>
      <c r="B383" s="270">
        <v>50</v>
      </c>
      <c r="C383" s="271"/>
      <c r="D383" s="284">
        <f>SUM(B384)</f>
        <v>50</v>
      </c>
      <c r="E383" s="487">
        <f t="shared" si="5"/>
        <v>0</v>
      </c>
    </row>
    <row r="384" spans="1:5" ht="16.5" customHeight="1">
      <c r="A384" s="283" t="s">
        <v>879</v>
      </c>
      <c r="B384" s="270">
        <v>50</v>
      </c>
      <c r="C384" s="271"/>
      <c r="E384" s="487">
        <f t="shared" si="5"/>
        <v>-50</v>
      </c>
    </row>
    <row r="385" spans="1:5" ht="16.5" customHeight="1">
      <c r="A385" s="279" t="s">
        <v>303</v>
      </c>
      <c r="B385" s="279">
        <v>14387</v>
      </c>
      <c r="C385" s="271"/>
      <c r="E385" s="487">
        <f t="shared" si="5"/>
        <v>-14387</v>
      </c>
    </row>
    <row r="386" spans="1:5" ht="16.5" customHeight="1">
      <c r="A386" s="270" t="s">
        <v>304</v>
      </c>
      <c r="B386" s="270">
        <v>12136</v>
      </c>
      <c r="C386" s="271"/>
      <c r="D386" s="284">
        <f>SUM(B387:B392)</f>
        <v>12136</v>
      </c>
      <c r="E386" s="487">
        <f t="shared" si="5"/>
        <v>0</v>
      </c>
    </row>
    <row r="387" spans="1:5" ht="16.5" customHeight="1">
      <c r="A387" s="270" t="s">
        <v>840</v>
      </c>
      <c r="B387" s="270">
        <v>253</v>
      </c>
      <c r="C387" s="271"/>
      <c r="E387" s="487">
        <f t="shared" si="5"/>
        <v>-253</v>
      </c>
    </row>
    <row r="388" spans="1:5" ht="16.5" customHeight="1">
      <c r="A388" s="270" t="s">
        <v>305</v>
      </c>
      <c r="B388" s="270">
        <v>5520</v>
      </c>
      <c r="C388" s="271"/>
      <c r="E388" s="487">
        <f t="shared" si="5"/>
        <v>-5520</v>
      </c>
    </row>
    <row r="389" spans="1:5" ht="16.5" customHeight="1">
      <c r="A389" s="270" t="s">
        <v>849</v>
      </c>
      <c r="B389" s="270">
        <v>4568</v>
      </c>
      <c r="C389" s="271"/>
      <c r="E389" s="487">
        <f t="shared" si="5"/>
        <v>-4568</v>
      </c>
    </row>
    <row r="390" spans="1:5" ht="16.5" customHeight="1">
      <c r="A390" s="270" t="s">
        <v>306</v>
      </c>
      <c r="B390" s="270">
        <v>708</v>
      </c>
      <c r="C390" s="271"/>
      <c r="E390" s="487">
        <f t="shared" ref="E390:E453" si="6">D390-B390</f>
        <v>-708</v>
      </c>
    </row>
    <row r="391" spans="1:5" ht="16.5" customHeight="1">
      <c r="A391" s="270" t="s">
        <v>307</v>
      </c>
      <c r="B391" s="270">
        <v>87</v>
      </c>
      <c r="C391" s="271"/>
      <c r="E391" s="487">
        <f t="shared" si="6"/>
        <v>-87</v>
      </c>
    </row>
    <row r="392" spans="1:5" ht="16.5" customHeight="1">
      <c r="A392" s="270" t="s">
        <v>308</v>
      </c>
      <c r="B392" s="270">
        <v>1000</v>
      </c>
      <c r="C392" s="271"/>
      <c r="E392" s="487">
        <f t="shared" si="6"/>
        <v>-1000</v>
      </c>
    </row>
    <row r="393" spans="1:5" ht="16.5" customHeight="1">
      <c r="A393" s="283" t="s">
        <v>873</v>
      </c>
      <c r="B393" s="270">
        <v>2251</v>
      </c>
      <c r="C393" s="271"/>
      <c r="D393" s="284">
        <f>SUM(B394)</f>
        <v>2251</v>
      </c>
      <c r="E393" s="487">
        <f t="shared" si="6"/>
        <v>0</v>
      </c>
    </row>
    <row r="394" spans="1:5" ht="16.5" customHeight="1">
      <c r="A394" s="283" t="s">
        <v>874</v>
      </c>
      <c r="B394" s="270">
        <v>2251</v>
      </c>
      <c r="C394" s="271"/>
      <c r="E394" s="487">
        <f t="shared" si="6"/>
        <v>-2251</v>
      </c>
    </row>
    <row r="395" spans="1:5" ht="16.5" customHeight="1">
      <c r="A395" s="279" t="s">
        <v>309</v>
      </c>
      <c r="B395" s="279">
        <v>13715</v>
      </c>
      <c r="C395" s="271"/>
      <c r="E395" s="487">
        <f t="shared" si="6"/>
        <v>-13715</v>
      </c>
    </row>
    <row r="396" spans="1:5" ht="16.5" customHeight="1">
      <c r="A396" s="270" t="s">
        <v>310</v>
      </c>
      <c r="B396" s="270">
        <v>89</v>
      </c>
      <c r="C396" s="271"/>
      <c r="D396" s="284">
        <f>SUM(B397:B398)</f>
        <v>89</v>
      </c>
      <c r="E396" s="487">
        <f t="shared" si="6"/>
        <v>0</v>
      </c>
    </row>
    <row r="397" spans="1:5" ht="16.5" customHeight="1">
      <c r="A397" s="270" t="s">
        <v>840</v>
      </c>
      <c r="B397" s="270">
        <v>86</v>
      </c>
      <c r="C397" s="271"/>
      <c r="E397" s="487">
        <f t="shared" si="6"/>
        <v>-86</v>
      </c>
    </row>
    <row r="398" spans="1:5" ht="16.5" customHeight="1">
      <c r="A398" s="270" t="s">
        <v>311</v>
      </c>
      <c r="B398" s="270">
        <v>3</v>
      </c>
      <c r="C398" s="271"/>
      <c r="E398" s="487">
        <f t="shared" si="6"/>
        <v>-3</v>
      </c>
    </row>
    <row r="399" spans="1:5" ht="16.5" customHeight="1">
      <c r="A399" s="270" t="s">
        <v>312</v>
      </c>
      <c r="B399" s="270">
        <v>10437</v>
      </c>
      <c r="C399" s="271"/>
      <c r="D399" s="284">
        <f>SUM(B400:B402)</f>
        <v>10437</v>
      </c>
      <c r="E399" s="487">
        <f t="shared" si="6"/>
        <v>0</v>
      </c>
    </row>
    <row r="400" spans="1:5" ht="16.5" customHeight="1">
      <c r="A400" s="270" t="s">
        <v>840</v>
      </c>
      <c r="B400" s="270">
        <v>417</v>
      </c>
      <c r="C400" s="271"/>
      <c r="E400" s="487">
        <f t="shared" si="6"/>
        <v>-417</v>
      </c>
    </row>
    <row r="401" spans="1:5" ht="16.5" customHeight="1">
      <c r="A401" s="270" t="s">
        <v>313</v>
      </c>
      <c r="B401" s="270">
        <v>10000</v>
      </c>
      <c r="C401" s="271"/>
      <c r="E401" s="487">
        <f t="shared" si="6"/>
        <v>-10000</v>
      </c>
    </row>
    <row r="402" spans="1:5" ht="16.5" customHeight="1">
      <c r="A402" s="270" t="s">
        <v>314</v>
      </c>
      <c r="B402" s="270">
        <v>20</v>
      </c>
      <c r="C402" s="271"/>
      <c r="E402" s="487">
        <f t="shared" si="6"/>
        <v>-20</v>
      </c>
    </row>
    <row r="403" spans="1:5" ht="16.5" customHeight="1">
      <c r="A403" s="270" t="s">
        <v>315</v>
      </c>
      <c r="B403" s="270">
        <v>2639</v>
      </c>
      <c r="C403" s="271"/>
      <c r="D403" s="284">
        <f>SUM(B404:B405)</f>
        <v>2639</v>
      </c>
      <c r="E403" s="487">
        <f t="shared" si="6"/>
        <v>0</v>
      </c>
    </row>
    <row r="404" spans="1:5" ht="16.5" customHeight="1">
      <c r="A404" s="270" t="s">
        <v>840</v>
      </c>
      <c r="B404" s="270">
        <v>292</v>
      </c>
      <c r="C404" s="271"/>
      <c r="E404" s="487">
        <f t="shared" si="6"/>
        <v>-292</v>
      </c>
    </row>
    <row r="405" spans="1:5" ht="16.5" customHeight="1">
      <c r="A405" s="270" t="s">
        <v>316</v>
      </c>
      <c r="B405" s="270">
        <v>2347</v>
      </c>
      <c r="C405" s="271"/>
      <c r="E405" s="487">
        <f t="shared" si="6"/>
        <v>-2347</v>
      </c>
    </row>
    <row r="406" spans="1:5" ht="16.5" customHeight="1">
      <c r="A406" s="270" t="s">
        <v>317</v>
      </c>
      <c r="B406" s="270">
        <v>100</v>
      </c>
      <c r="C406" s="271"/>
      <c r="D406" s="284">
        <f>SUM(B407)</f>
        <v>100</v>
      </c>
      <c r="E406" s="487">
        <f t="shared" si="6"/>
        <v>0</v>
      </c>
    </row>
    <row r="407" spans="1:5" ht="16.5" customHeight="1">
      <c r="A407" s="270" t="s">
        <v>318</v>
      </c>
      <c r="B407" s="270">
        <v>100</v>
      </c>
      <c r="C407" s="271"/>
      <c r="E407" s="487">
        <f t="shared" si="6"/>
        <v>-100</v>
      </c>
    </row>
    <row r="408" spans="1:5" ht="16.5" customHeight="1">
      <c r="A408" s="270" t="s">
        <v>725</v>
      </c>
      <c r="B408" s="270">
        <v>450</v>
      </c>
      <c r="C408" s="271"/>
      <c r="D408" s="284">
        <f>SUM(B409)</f>
        <v>450</v>
      </c>
      <c r="E408" s="487">
        <f t="shared" si="6"/>
        <v>0</v>
      </c>
    </row>
    <row r="409" spans="1:5" ht="16.5" customHeight="1">
      <c r="A409" s="270" t="s">
        <v>726</v>
      </c>
      <c r="B409" s="270">
        <v>450</v>
      </c>
      <c r="C409" s="271"/>
      <c r="E409" s="487">
        <f t="shared" si="6"/>
        <v>-450</v>
      </c>
    </row>
    <row r="410" spans="1:5" ht="16.5" customHeight="1">
      <c r="A410" s="279" t="s">
        <v>319</v>
      </c>
      <c r="B410" s="279">
        <v>1399</v>
      </c>
      <c r="C410" s="271"/>
      <c r="E410" s="487">
        <f t="shared" si="6"/>
        <v>-1399</v>
      </c>
    </row>
    <row r="411" spans="1:5" ht="16.5" customHeight="1">
      <c r="A411" s="270" t="s">
        <v>320</v>
      </c>
      <c r="B411" s="270">
        <v>799</v>
      </c>
      <c r="C411" s="271"/>
      <c r="D411" s="284">
        <f>SUM(B412:B413)</f>
        <v>799</v>
      </c>
      <c r="E411" s="487">
        <f t="shared" si="6"/>
        <v>0</v>
      </c>
    </row>
    <row r="412" spans="1:5" ht="16.5" customHeight="1">
      <c r="A412" s="270" t="s">
        <v>840</v>
      </c>
      <c r="B412" s="270">
        <v>269</v>
      </c>
      <c r="C412" s="271"/>
      <c r="E412" s="487">
        <f t="shared" si="6"/>
        <v>-269</v>
      </c>
    </row>
    <row r="413" spans="1:5" ht="16.5" customHeight="1">
      <c r="A413" s="270" t="s">
        <v>321</v>
      </c>
      <c r="B413" s="270">
        <v>530</v>
      </c>
      <c r="C413" s="271"/>
      <c r="E413" s="487">
        <f t="shared" si="6"/>
        <v>-530</v>
      </c>
    </row>
    <row r="414" spans="1:5" ht="16.5" customHeight="1">
      <c r="A414" s="270" t="s">
        <v>727</v>
      </c>
      <c r="B414" s="270">
        <v>600</v>
      </c>
      <c r="C414" s="271"/>
      <c r="D414" s="284">
        <f>SUM(B415)</f>
        <v>600</v>
      </c>
      <c r="E414" s="487">
        <f t="shared" si="6"/>
        <v>0</v>
      </c>
    </row>
    <row r="415" spans="1:5" ht="16.5" customHeight="1">
      <c r="A415" s="270" t="s">
        <v>728</v>
      </c>
      <c r="B415" s="270">
        <v>600</v>
      </c>
      <c r="C415" s="271"/>
      <c r="E415" s="487">
        <f t="shared" si="6"/>
        <v>-600</v>
      </c>
    </row>
    <row r="416" spans="1:5" ht="16.5" customHeight="1">
      <c r="A416" s="279" t="s">
        <v>322</v>
      </c>
      <c r="B416" s="279">
        <v>1291</v>
      </c>
      <c r="C416" s="271"/>
      <c r="E416" s="487">
        <f t="shared" si="6"/>
        <v>-1291</v>
      </c>
    </row>
    <row r="417" spans="1:5" ht="16.5" customHeight="1">
      <c r="A417" s="270" t="s">
        <v>729</v>
      </c>
      <c r="B417" s="270">
        <v>1291</v>
      </c>
      <c r="C417" s="271"/>
      <c r="D417" s="284">
        <f>SUM(B418)</f>
        <v>1291</v>
      </c>
      <c r="E417" s="487">
        <f t="shared" si="6"/>
        <v>0</v>
      </c>
    </row>
    <row r="418" spans="1:5" ht="16.5" customHeight="1">
      <c r="A418" s="270" t="s">
        <v>730</v>
      </c>
      <c r="B418" s="270">
        <v>1291</v>
      </c>
      <c r="C418" s="271"/>
      <c r="E418" s="487">
        <f t="shared" si="6"/>
        <v>-1291</v>
      </c>
    </row>
    <row r="419" spans="1:5" ht="16.5" customHeight="1">
      <c r="A419" s="279" t="s">
        <v>731</v>
      </c>
      <c r="B419" s="279">
        <v>20354</v>
      </c>
      <c r="C419" s="271"/>
      <c r="E419" s="487">
        <f t="shared" si="6"/>
        <v>-20354</v>
      </c>
    </row>
    <row r="420" spans="1:5" ht="16.5" customHeight="1">
      <c r="A420" s="270" t="s">
        <v>732</v>
      </c>
      <c r="B420" s="270">
        <v>19822</v>
      </c>
      <c r="C420" s="271"/>
      <c r="D420" s="284">
        <f>SUM(B421:B425)</f>
        <v>19822</v>
      </c>
      <c r="E420" s="487">
        <f t="shared" si="6"/>
        <v>0</v>
      </c>
    </row>
    <row r="421" spans="1:5" ht="16.5" customHeight="1">
      <c r="A421" s="270" t="s">
        <v>840</v>
      </c>
      <c r="B421" s="270">
        <v>321</v>
      </c>
      <c r="C421" s="271"/>
      <c r="E421" s="487">
        <f t="shared" si="6"/>
        <v>-321</v>
      </c>
    </row>
    <row r="422" spans="1:5" ht="16.5" customHeight="1">
      <c r="A422" s="270" t="s">
        <v>733</v>
      </c>
      <c r="B422" s="270">
        <v>127</v>
      </c>
      <c r="C422" s="271"/>
      <c r="E422" s="487">
        <f t="shared" si="6"/>
        <v>-127</v>
      </c>
    </row>
    <row r="423" spans="1:5" ht="16.5" customHeight="1">
      <c r="A423" s="270" t="s">
        <v>323</v>
      </c>
      <c r="B423" s="270">
        <v>163</v>
      </c>
      <c r="C423" s="271"/>
      <c r="E423" s="487">
        <f t="shared" si="6"/>
        <v>-163</v>
      </c>
    </row>
    <row r="424" spans="1:5" ht="16.5" customHeight="1">
      <c r="A424" s="270" t="s">
        <v>842</v>
      </c>
      <c r="B424" s="270">
        <v>521</v>
      </c>
      <c r="C424" s="271"/>
      <c r="E424" s="487">
        <f t="shared" si="6"/>
        <v>-521</v>
      </c>
    </row>
    <row r="425" spans="1:5" ht="16.5" customHeight="1">
      <c r="A425" s="270" t="s">
        <v>734</v>
      </c>
      <c r="B425" s="270">
        <v>18690</v>
      </c>
      <c r="C425" s="271"/>
      <c r="E425" s="487">
        <f t="shared" si="6"/>
        <v>-18690</v>
      </c>
    </row>
    <row r="426" spans="1:5" ht="16.5" customHeight="1">
      <c r="A426" s="270" t="s">
        <v>326</v>
      </c>
      <c r="B426" s="270">
        <v>532</v>
      </c>
      <c r="C426" s="271"/>
      <c r="D426" s="284">
        <f>SUM(B427:B428)</f>
        <v>532</v>
      </c>
      <c r="E426" s="487">
        <f t="shared" si="6"/>
        <v>0</v>
      </c>
    </row>
    <row r="427" spans="1:5" ht="16.5" customHeight="1">
      <c r="A427" s="270" t="s">
        <v>327</v>
      </c>
      <c r="B427" s="270">
        <v>15</v>
      </c>
      <c r="C427" s="271"/>
      <c r="E427" s="487">
        <f t="shared" si="6"/>
        <v>-15</v>
      </c>
    </row>
    <row r="428" spans="1:5" ht="16.5" customHeight="1">
      <c r="A428" s="270" t="s">
        <v>328</v>
      </c>
      <c r="B428" s="270">
        <v>517</v>
      </c>
      <c r="C428" s="271"/>
      <c r="E428" s="487">
        <f t="shared" si="6"/>
        <v>-517</v>
      </c>
    </row>
    <row r="429" spans="1:5" ht="16.5" customHeight="1">
      <c r="A429" s="279" t="s">
        <v>329</v>
      </c>
      <c r="B429" s="279">
        <v>21963</v>
      </c>
      <c r="C429" s="271"/>
      <c r="E429" s="487">
        <f t="shared" si="6"/>
        <v>-21963</v>
      </c>
    </row>
    <row r="430" spans="1:5" ht="16.5" customHeight="1">
      <c r="A430" s="270" t="s">
        <v>330</v>
      </c>
      <c r="B430" s="270">
        <v>16280</v>
      </c>
      <c r="C430" s="271"/>
      <c r="D430" s="284">
        <f>SUM(B431:B433)</f>
        <v>16280</v>
      </c>
      <c r="E430" s="487">
        <f t="shared" si="6"/>
        <v>0</v>
      </c>
    </row>
    <row r="431" spans="1:5" ht="16.5" customHeight="1">
      <c r="A431" s="270" t="s">
        <v>331</v>
      </c>
      <c r="B431" s="270">
        <v>10000</v>
      </c>
      <c r="C431" s="271"/>
      <c r="E431" s="487">
        <f t="shared" si="6"/>
        <v>-10000</v>
      </c>
    </row>
    <row r="432" spans="1:5" ht="16.5" customHeight="1">
      <c r="A432" s="270" t="s">
        <v>332</v>
      </c>
      <c r="B432" s="270">
        <v>600</v>
      </c>
      <c r="C432" s="271"/>
      <c r="E432" s="487">
        <f t="shared" si="6"/>
        <v>-600</v>
      </c>
    </row>
    <row r="433" spans="1:5" ht="16.5" customHeight="1">
      <c r="A433" s="283" t="s">
        <v>875</v>
      </c>
      <c r="B433" s="270">
        <v>5680</v>
      </c>
      <c r="C433" s="271"/>
      <c r="E433" s="487">
        <f t="shared" si="6"/>
        <v>-5680</v>
      </c>
    </row>
    <row r="434" spans="1:5" ht="16.5" customHeight="1">
      <c r="A434" s="270" t="s">
        <v>333</v>
      </c>
      <c r="B434" s="270">
        <v>5033</v>
      </c>
      <c r="C434" s="271"/>
      <c r="D434" s="284">
        <f>SUM(B435:B436)</f>
        <v>5033</v>
      </c>
      <c r="E434" s="487">
        <f t="shared" si="6"/>
        <v>0</v>
      </c>
    </row>
    <row r="435" spans="1:5" ht="16.5" customHeight="1">
      <c r="A435" s="270" t="s">
        <v>334</v>
      </c>
      <c r="B435" s="270">
        <v>4973</v>
      </c>
      <c r="C435" s="271"/>
      <c r="E435" s="487">
        <f t="shared" si="6"/>
        <v>-4973</v>
      </c>
    </row>
    <row r="436" spans="1:5" ht="16.5" customHeight="1">
      <c r="A436" s="270" t="s">
        <v>335</v>
      </c>
      <c r="B436" s="270">
        <v>60</v>
      </c>
      <c r="C436" s="271"/>
      <c r="E436" s="487">
        <f t="shared" si="6"/>
        <v>-60</v>
      </c>
    </row>
    <row r="437" spans="1:5" ht="16.5" customHeight="1">
      <c r="A437" s="270" t="s">
        <v>336</v>
      </c>
      <c r="B437" s="270">
        <f>SUM(B438)</f>
        <v>650</v>
      </c>
      <c r="C437" s="271"/>
      <c r="D437" s="284">
        <f>SUM(B438)</f>
        <v>650</v>
      </c>
      <c r="E437" s="487">
        <f t="shared" si="6"/>
        <v>0</v>
      </c>
    </row>
    <row r="438" spans="1:5" ht="16.5" customHeight="1">
      <c r="A438" s="270" t="s">
        <v>337</v>
      </c>
      <c r="B438" s="270">
        <v>650</v>
      </c>
      <c r="C438" s="271"/>
      <c r="E438" s="487">
        <f t="shared" si="6"/>
        <v>-650</v>
      </c>
    </row>
    <row r="439" spans="1:5" ht="16.5" customHeight="1">
      <c r="A439" s="279" t="s">
        <v>338</v>
      </c>
      <c r="B439" s="279">
        <v>1082</v>
      </c>
      <c r="C439" s="271"/>
      <c r="E439" s="487">
        <f t="shared" si="6"/>
        <v>-1082</v>
      </c>
    </row>
    <row r="440" spans="1:5" ht="16.5" customHeight="1">
      <c r="A440" s="270" t="s">
        <v>339</v>
      </c>
      <c r="B440" s="270">
        <v>1032</v>
      </c>
      <c r="C440" s="271"/>
      <c r="D440" s="284">
        <f>SUM(B441:B446)</f>
        <v>1032</v>
      </c>
      <c r="E440" s="487">
        <f t="shared" si="6"/>
        <v>0</v>
      </c>
    </row>
    <row r="441" spans="1:5" ht="16.5" customHeight="1">
      <c r="A441" s="270" t="s">
        <v>840</v>
      </c>
      <c r="B441" s="270">
        <v>67</v>
      </c>
      <c r="C441" s="271"/>
      <c r="E441" s="487">
        <f t="shared" si="6"/>
        <v>-67</v>
      </c>
    </row>
    <row r="442" spans="1:5" ht="16.5" customHeight="1">
      <c r="A442" s="270" t="s">
        <v>340</v>
      </c>
      <c r="B442" s="270">
        <v>6</v>
      </c>
      <c r="C442" s="271"/>
      <c r="E442" s="487">
        <f t="shared" si="6"/>
        <v>-6</v>
      </c>
    </row>
    <row r="443" spans="1:5" ht="16.5" customHeight="1">
      <c r="A443" s="270" t="s">
        <v>341</v>
      </c>
      <c r="B443" s="270">
        <v>400</v>
      </c>
      <c r="C443" s="271"/>
      <c r="E443" s="487">
        <f t="shared" si="6"/>
        <v>-400</v>
      </c>
    </row>
    <row r="444" spans="1:5" ht="16.5" customHeight="1">
      <c r="A444" s="270" t="s">
        <v>735</v>
      </c>
      <c r="B444" s="270">
        <v>400</v>
      </c>
      <c r="C444" s="271"/>
      <c r="E444" s="487">
        <f t="shared" si="6"/>
        <v>-400</v>
      </c>
    </row>
    <row r="445" spans="1:5" ht="16.5" customHeight="1">
      <c r="A445" s="270" t="s">
        <v>842</v>
      </c>
      <c r="B445" s="270">
        <v>113</v>
      </c>
      <c r="C445" s="271"/>
      <c r="E445" s="487">
        <f t="shared" si="6"/>
        <v>-113</v>
      </c>
    </row>
    <row r="446" spans="1:5" ht="16.5" customHeight="1">
      <c r="A446" s="270" t="s">
        <v>736</v>
      </c>
      <c r="B446" s="270">
        <v>46</v>
      </c>
      <c r="C446" s="271"/>
      <c r="E446" s="487">
        <f t="shared" si="6"/>
        <v>-46</v>
      </c>
    </row>
    <row r="447" spans="1:5" ht="16.5" customHeight="1">
      <c r="A447" s="283" t="s">
        <v>876</v>
      </c>
      <c r="B447" s="270">
        <v>50</v>
      </c>
      <c r="C447" s="271"/>
      <c r="D447" s="284">
        <f>SUM(B448)</f>
        <v>50</v>
      </c>
      <c r="E447" s="487">
        <f t="shared" si="6"/>
        <v>0</v>
      </c>
    </row>
    <row r="448" spans="1:5" ht="16.5" customHeight="1">
      <c r="A448" s="283" t="s">
        <v>877</v>
      </c>
      <c r="B448" s="270">
        <v>50</v>
      </c>
      <c r="C448" s="271"/>
      <c r="E448" s="487">
        <f t="shared" si="6"/>
        <v>-50</v>
      </c>
    </row>
    <row r="449" spans="1:5" ht="16.5" customHeight="1">
      <c r="A449" s="355" t="s">
        <v>886</v>
      </c>
      <c r="B449" s="279">
        <v>2352</v>
      </c>
      <c r="C449" s="271"/>
      <c r="E449" s="487">
        <f t="shared" si="6"/>
        <v>-2352</v>
      </c>
    </row>
    <row r="450" spans="1:5" ht="16.5" customHeight="1">
      <c r="A450" s="270" t="s">
        <v>737</v>
      </c>
      <c r="B450" s="270">
        <v>618</v>
      </c>
      <c r="C450" s="271"/>
      <c r="D450" s="284">
        <f>SUM(B451:B454)</f>
        <v>618</v>
      </c>
      <c r="E450" s="487">
        <f t="shared" si="6"/>
        <v>0</v>
      </c>
    </row>
    <row r="451" spans="1:5" ht="16.5" customHeight="1">
      <c r="A451" s="270" t="s">
        <v>840</v>
      </c>
      <c r="B451" s="270">
        <v>241</v>
      </c>
      <c r="C451" s="271"/>
      <c r="E451" s="487">
        <f t="shared" si="6"/>
        <v>-241</v>
      </c>
    </row>
    <row r="452" spans="1:5" ht="16.5" customHeight="1">
      <c r="A452" s="270" t="s">
        <v>850</v>
      </c>
      <c r="B452" s="270">
        <v>5</v>
      </c>
      <c r="C452" s="271"/>
      <c r="E452" s="487">
        <f t="shared" si="6"/>
        <v>-5</v>
      </c>
    </row>
    <row r="453" spans="1:5" ht="16.5" customHeight="1">
      <c r="A453" s="270" t="s">
        <v>842</v>
      </c>
      <c r="B453" s="270">
        <v>72</v>
      </c>
      <c r="C453" s="271"/>
      <c r="E453" s="487">
        <f t="shared" si="6"/>
        <v>-72</v>
      </c>
    </row>
    <row r="454" spans="1:5" ht="16.5" customHeight="1">
      <c r="A454" s="270" t="s">
        <v>738</v>
      </c>
      <c r="B454" s="270">
        <v>300</v>
      </c>
      <c r="C454" s="271"/>
      <c r="E454" s="487">
        <f t="shared" ref="E454:E476" si="7">D454-B454</f>
        <v>-300</v>
      </c>
    </row>
    <row r="455" spans="1:5" ht="16.5" customHeight="1">
      <c r="A455" s="270" t="s">
        <v>739</v>
      </c>
      <c r="B455" s="270">
        <v>1262</v>
      </c>
      <c r="C455" s="271"/>
      <c r="D455" s="284">
        <f>SUM(B456:B458)</f>
        <v>1262</v>
      </c>
      <c r="E455" s="487">
        <f t="shared" si="7"/>
        <v>0</v>
      </c>
    </row>
    <row r="456" spans="1:5" ht="16.5" customHeight="1">
      <c r="A456" s="270" t="s">
        <v>840</v>
      </c>
      <c r="B456" s="270">
        <v>356</v>
      </c>
      <c r="C456" s="271"/>
      <c r="E456" s="487">
        <f t="shared" si="7"/>
        <v>-356</v>
      </c>
    </row>
    <row r="457" spans="1:5" ht="16.5" customHeight="1">
      <c r="A457" s="270" t="s">
        <v>851</v>
      </c>
      <c r="B457" s="270">
        <v>148</v>
      </c>
      <c r="C457" s="271"/>
      <c r="E457" s="487">
        <f t="shared" si="7"/>
        <v>-148</v>
      </c>
    </row>
    <row r="458" spans="1:5" ht="16.5" customHeight="1">
      <c r="A458" s="270" t="s">
        <v>740</v>
      </c>
      <c r="B458" s="270">
        <v>758</v>
      </c>
      <c r="C458" s="271"/>
      <c r="E458" s="487">
        <f t="shared" si="7"/>
        <v>-758</v>
      </c>
    </row>
    <row r="459" spans="1:5" ht="16.5" customHeight="1">
      <c r="A459" s="270" t="s">
        <v>741</v>
      </c>
      <c r="B459" s="270">
        <v>372</v>
      </c>
      <c r="C459" s="271"/>
      <c r="D459" s="284">
        <f>SUM(B460:B463)</f>
        <v>372</v>
      </c>
      <c r="E459" s="487">
        <f t="shared" si="7"/>
        <v>0</v>
      </c>
    </row>
    <row r="460" spans="1:5" ht="16.5" customHeight="1">
      <c r="A460" s="270" t="s">
        <v>840</v>
      </c>
      <c r="B460" s="270">
        <v>161</v>
      </c>
      <c r="C460" s="271"/>
      <c r="E460" s="487">
        <f t="shared" si="7"/>
        <v>-161</v>
      </c>
    </row>
    <row r="461" spans="1:5" ht="16.5" customHeight="1">
      <c r="A461" s="270" t="s">
        <v>852</v>
      </c>
      <c r="B461" s="270">
        <v>20</v>
      </c>
      <c r="C461" s="271"/>
      <c r="E461" s="487">
        <f t="shared" si="7"/>
        <v>-20</v>
      </c>
    </row>
    <row r="462" spans="1:5" ht="16.5" customHeight="1">
      <c r="A462" s="270" t="s">
        <v>842</v>
      </c>
      <c r="B462" s="270">
        <v>162</v>
      </c>
      <c r="C462" s="271"/>
      <c r="E462" s="487">
        <f t="shared" si="7"/>
        <v>-162</v>
      </c>
    </row>
    <row r="463" spans="1:5" ht="16.5" customHeight="1">
      <c r="A463" s="270" t="s">
        <v>742</v>
      </c>
      <c r="B463" s="270">
        <v>29</v>
      </c>
      <c r="C463" s="271"/>
      <c r="E463" s="487">
        <f t="shared" si="7"/>
        <v>-29</v>
      </c>
    </row>
    <row r="464" spans="1:5" ht="16.5" customHeight="1">
      <c r="A464" s="270" t="s">
        <v>324</v>
      </c>
      <c r="B464" s="270">
        <v>100</v>
      </c>
      <c r="C464" s="271"/>
      <c r="D464" s="284">
        <f>SUM(B465:B467)</f>
        <v>100</v>
      </c>
      <c r="E464" s="487">
        <f t="shared" si="7"/>
        <v>0</v>
      </c>
    </row>
    <row r="465" spans="1:5" ht="16.5" customHeight="1">
      <c r="A465" s="270" t="s">
        <v>840</v>
      </c>
      <c r="B465" s="270">
        <v>61</v>
      </c>
      <c r="C465" s="271"/>
      <c r="E465" s="487">
        <f t="shared" si="7"/>
        <v>-61</v>
      </c>
    </row>
    <row r="466" spans="1:5" ht="16.5" customHeight="1">
      <c r="A466" s="270" t="s">
        <v>853</v>
      </c>
      <c r="B466" s="270">
        <v>4</v>
      </c>
      <c r="C466" s="271"/>
      <c r="E466" s="487">
        <f t="shared" si="7"/>
        <v>-4</v>
      </c>
    </row>
    <row r="467" spans="1:5" ht="16.5" customHeight="1">
      <c r="A467" s="270" t="s">
        <v>325</v>
      </c>
      <c r="B467" s="270">
        <v>35</v>
      </c>
      <c r="C467" s="271"/>
      <c r="E467" s="487">
        <f t="shared" si="7"/>
        <v>-35</v>
      </c>
    </row>
    <row r="468" spans="1:5" ht="16.5" customHeight="1">
      <c r="A468" s="279" t="s">
        <v>342</v>
      </c>
      <c r="B468" s="279">
        <v>10000</v>
      </c>
      <c r="C468" s="271"/>
      <c r="E468" s="487">
        <f t="shared" si="7"/>
        <v>-10000</v>
      </c>
    </row>
    <row r="469" spans="1:5" ht="16.5" customHeight="1">
      <c r="A469" s="270" t="s">
        <v>343</v>
      </c>
      <c r="B469" s="270">
        <v>10000</v>
      </c>
      <c r="C469" s="271"/>
      <c r="D469" s="284">
        <f>SUM(B470)</f>
        <v>10000</v>
      </c>
      <c r="E469" s="487">
        <f t="shared" si="7"/>
        <v>0</v>
      </c>
    </row>
    <row r="470" spans="1:5" ht="16.5" customHeight="1">
      <c r="A470" s="270" t="s">
        <v>344</v>
      </c>
      <c r="B470" s="270">
        <v>10000</v>
      </c>
      <c r="C470" s="271"/>
      <c r="E470" s="487">
        <f t="shared" si="7"/>
        <v>-10000</v>
      </c>
    </row>
    <row r="471" spans="1:5" ht="16.5" customHeight="1">
      <c r="A471" s="279" t="s">
        <v>345</v>
      </c>
      <c r="B471" s="279">
        <v>4990</v>
      </c>
      <c r="C471" s="271"/>
      <c r="E471" s="487">
        <f t="shared" si="7"/>
        <v>-4990</v>
      </c>
    </row>
    <row r="472" spans="1:5" ht="16.5" customHeight="1">
      <c r="A472" s="270" t="s">
        <v>346</v>
      </c>
      <c r="B472" s="270">
        <v>3775</v>
      </c>
      <c r="C472" s="271"/>
      <c r="D472" s="284">
        <f>SUM(B473)</f>
        <v>3775</v>
      </c>
      <c r="E472" s="487">
        <f t="shared" si="7"/>
        <v>0</v>
      </c>
    </row>
    <row r="473" spans="1:5" ht="16.5" customHeight="1">
      <c r="A473" s="270" t="s">
        <v>347</v>
      </c>
      <c r="B473" s="270">
        <v>3775</v>
      </c>
      <c r="C473" s="271"/>
      <c r="E473" s="487">
        <f t="shared" si="7"/>
        <v>-3775</v>
      </c>
    </row>
    <row r="474" spans="1:5" ht="16.5" customHeight="1">
      <c r="A474" s="270" t="s">
        <v>348</v>
      </c>
      <c r="B474" s="270">
        <v>1215</v>
      </c>
      <c r="C474" s="271"/>
      <c r="D474" s="284">
        <f>SUM(B475)</f>
        <v>1215</v>
      </c>
      <c r="E474" s="487">
        <f t="shared" si="7"/>
        <v>0</v>
      </c>
    </row>
    <row r="475" spans="1:5" ht="16.5" customHeight="1">
      <c r="A475" s="270" t="s">
        <v>349</v>
      </c>
      <c r="B475" s="270">
        <v>1215</v>
      </c>
      <c r="C475" s="271"/>
      <c r="E475" s="487">
        <f t="shared" si="7"/>
        <v>-1215</v>
      </c>
    </row>
    <row r="476" spans="1:5" ht="16.5" customHeight="1">
      <c r="A476" s="262" t="s">
        <v>58</v>
      </c>
      <c r="B476" s="280">
        <f>B4+B115+B121+B155+B177+B189+B219+B275+B312+B328+B345+B385+B395+B410+B416+B419+B429+B439+B449+B468+B471</f>
        <v>383351</v>
      </c>
      <c r="C476" s="71"/>
      <c r="E476" s="487">
        <f t="shared" si="7"/>
        <v>-383351</v>
      </c>
    </row>
    <row r="477" spans="1:5" ht="16.5" customHeight="1">
      <c r="A477" s="260" t="s">
        <v>350</v>
      </c>
      <c r="B477" s="261">
        <f>B478+B480</f>
        <v>497211</v>
      </c>
      <c r="C477" s="274"/>
    </row>
    <row r="478" spans="1:5" ht="16.5" customHeight="1">
      <c r="A478" s="260" t="s">
        <v>351</v>
      </c>
      <c r="B478" s="261">
        <f>B479</f>
        <v>-30</v>
      </c>
      <c r="C478" s="274"/>
    </row>
    <row r="479" spans="1:5" ht="16.5" customHeight="1">
      <c r="A479" s="72" t="s">
        <v>352</v>
      </c>
      <c r="B479" s="43">
        <v>-30</v>
      </c>
      <c r="C479" s="274"/>
    </row>
    <row r="480" spans="1:5" ht="16.5" customHeight="1">
      <c r="A480" s="260" t="s">
        <v>353</v>
      </c>
      <c r="B480" s="258">
        <f>B481+B482+B483</f>
        <v>497241</v>
      </c>
      <c r="C480" s="274"/>
    </row>
    <row r="481" spans="1:3" ht="16.5" customHeight="1">
      <c r="A481" s="263" t="s">
        <v>70</v>
      </c>
      <c r="B481" s="258">
        <f>市本级一般公共预算税收返还和转移支付表!D5</f>
        <v>6593</v>
      </c>
      <c r="C481" s="274"/>
    </row>
    <row r="482" spans="1:3" ht="16.5" customHeight="1">
      <c r="A482" s="263" t="s">
        <v>71</v>
      </c>
      <c r="B482" s="258">
        <f>市本级一般公共预算税收返还和转移支付表!D6</f>
        <v>234878</v>
      </c>
      <c r="C482" s="274"/>
    </row>
    <row r="483" spans="1:3" ht="16.5" customHeight="1">
      <c r="A483" s="263" t="s">
        <v>72</v>
      </c>
      <c r="B483" s="258">
        <f>市本级一般公共预算税收返还和转移支付表!D7</f>
        <v>255770</v>
      </c>
      <c r="C483" s="274"/>
    </row>
    <row r="484" spans="1:3" ht="16.5" customHeight="1">
      <c r="A484" s="262" t="s">
        <v>81</v>
      </c>
      <c r="B484" s="282">
        <f>B476+B477</f>
        <v>880562</v>
      </c>
      <c r="C484" s="274"/>
    </row>
    <row r="485" spans="1:3" ht="16.5" customHeight="1">
      <c r="A485" s="510"/>
      <c r="B485" s="510"/>
      <c r="C485" s="510"/>
    </row>
  </sheetData>
  <mergeCells count="2">
    <mergeCell ref="A1:C1"/>
    <mergeCell ref="A485:C485"/>
  </mergeCells>
  <phoneticPr fontId="7" type="noConversion"/>
  <dataValidations count="1">
    <dataValidation type="custom" errorStyle="warning" allowBlank="1" showErrorMessage="1" errorTitle="拒绝重复输入" error="当前输入的内容，与本区域的其他单元格内容重复。" sqref="A2:C2">
      <formula1>COUNTIF($A$2:$C$2,A2)&lt;2</formula1>
    </dataValidation>
  </dataValidations>
  <printOptions horizontalCentered="1"/>
  <pageMargins left="0.79" right="0.79" top="0.79" bottom="0.79" header="0.51" footer="0.51"/>
  <pageSetup paperSize="9" orientation="portrait" r:id="rId1"/>
  <headerFooter scaleWithDoc="0" alignWithMargins="0"/>
  <ignoredErrors>
    <ignoredError sqref="D399 D403 D411 D396 D386 D329 D346 D313 D320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C79"/>
  <sheetViews>
    <sheetView showZeros="0" workbookViewId="0">
      <selection activeCell="L19" sqref="L19"/>
    </sheetView>
  </sheetViews>
  <sheetFormatPr defaultRowHeight="12.75"/>
  <cols>
    <col min="1" max="1" width="46.375" style="61" customWidth="1"/>
    <col min="2" max="2" width="19.75" style="61" customWidth="1"/>
    <col min="3" max="3" width="12.625" style="61" customWidth="1"/>
    <col min="4" max="16384" width="9" style="61"/>
  </cols>
  <sheetData>
    <row r="1" spans="1:3" s="60" customFormat="1" ht="25.5" customHeight="1">
      <c r="A1" s="511" t="s">
        <v>880</v>
      </c>
      <c r="B1" s="511"/>
      <c r="C1" s="511"/>
    </row>
    <row r="2" spans="1:3" s="62" customFormat="1" ht="22.5" customHeight="1">
      <c r="A2" s="70" t="s">
        <v>354</v>
      </c>
      <c r="B2" s="70"/>
      <c r="C2" s="360" t="s">
        <v>63</v>
      </c>
    </row>
    <row r="3" spans="1:3" s="69" customFormat="1" ht="20.25" customHeight="1">
      <c r="A3" s="33" t="s">
        <v>355</v>
      </c>
      <c r="B3" s="63" t="s">
        <v>561</v>
      </c>
      <c r="C3" s="64" t="s">
        <v>60</v>
      </c>
    </row>
    <row r="4" spans="1:3" ht="21.75" customHeight="1">
      <c r="A4" s="33" t="s">
        <v>87</v>
      </c>
      <c r="B4" s="65">
        <f>SUM(B5,B10,B21,B29,B36,B40,B43,B47,B50,B56,B59,B64,B67,B72,B75)</f>
        <v>383351</v>
      </c>
      <c r="C4" s="66"/>
    </row>
    <row r="5" spans="1:3" ht="16.5" customHeight="1">
      <c r="A5" s="255" t="s">
        <v>356</v>
      </c>
      <c r="B5" s="158">
        <v>51435</v>
      </c>
      <c r="C5" s="66"/>
    </row>
    <row r="6" spans="1:3" ht="16.5" customHeight="1">
      <c r="A6" s="257" t="s">
        <v>743</v>
      </c>
      <c r="B6" s="67">
        <v>34848</v>
      </c>
      <c r="C6" s="66"/>
    </row>
    <row r="7" spans="1:3" ht="16.5" customHeight="1">
      <c r="A7" s="257" t="s">
        <v>744</v>
      </c>
      <c r="B7" s="67">
        <v>8022</v>
      </c>
      <c r="C7" s="66"/>
    </row>
    <row r="8" spans="1:3" ht="16.5" customHeight="1">
      <c r="A8" s="257" t="s">
        <v>334</v>
      </c>
      <c r="B8" s="67">
        <v>2725</v>
      </c>
      <c r="C8" s="66"/>
    </row>
    <row r="9" spans="1:3" ht="16.5" customHeight="1">
      <c r="A9" s="257" t="s">
        <v>745</v>
      </c>
      <c r="B9" s="67">
        <v>5840</v>
      </c>
      <c r="C9" s="66"/>
    </row>
    <row r="10" spans="1:3" ht="16.5" customHeight="1">
      <c r="A10" s="255" t="s">
        <v>357</v>
      </c>
      <c r="B10" s="158">
        <v>98804</v>
      </c>
      <c r="C10" s="66"/>
    </row>
    <row r="11" spans="1:3" ht="16.5" customHeight="1">
      <c r="A11" s="257" t="s">
        <v>746</v>
      </c>
      <c r="B11" s="67">
        <v>15198</v>
      </c>
      <c r="C11" s="66"/>
    </row>
    <row r="12" spans="1:3" ht="16.5" customHeight="1">
      <c r="A12" s="257" t="s">
        <v>747</v>
      </c>
      <c r="B12" s="67">
        <v>486</v>
      </c>
      <c r="C12" s="66"/>
    </row>
    <row r="13" spans="1:3" ht="16.5" customHeight="1">
      <c r="A13" s="257" t="s">
        <v>748</v>
      </c>
      <c r="B13" s="67">
        <v>1122</v>
      </c>
      <c r="C13" s="66"/>
    </row>
    <row r="14" spans="1:3" ht="16.5" customHeight="1">
      <c r="A14" s="257" t="s">
        <v>749</v>
      </c>
      <c r="B14" s="67">
        <v>330</v>
      </c>
      <c r="C14" s="66"/>
    </row>
    <row r="15" spans="1:3" ht="16.5" customHeight="1">
      <c r="A15" s="257" t="s">
        <v>750</v>
      </c>
      <c r="B15" s="67">
        <v>14476</v>
      </c>
      <c r="C15" s="66"/>
    </row>
    <row r="16" spans="1:3" ht="16.5" customHeight="1">
      <c r="A16" s="257" t="s">
        <v>751</v>
      </c>
      <c r="B16" s="67">
        <v>268</v>
      </c>
      <c r="C16" s="66"/>
    </row>
    <row r="17" spans="1:3" ht="16.5" customHeight="1">
      <c r="A17" s="257" t="s">
        <v>752</v>
      </c>
      <c r="B17" s="67">
        <v>117</v>
      </c>
      <c r="C17" s="66"/>
    </row>
    <row r="18" spans="1:3" ht="16.5" customHeight="1">
      <c r="A18" s="257" t="s">
        <v>753</v>
      </c>
      <c r="B18" s="67">
        <v>840</v>
      </c>
      <c r="C18" s="66"/>
    </row>
    <row r="19" spans="1:3" ht="16.5" customHeight="1">
      <c r="A19" s="257" t="s">
        <v>754</v>
      </c>
      <c r="B19" s="67">
        <v>2188</v>
      </c>
      <c r="C19" s="66"/>
    </row>
    <row r="20" spans="1:3" ht="16.5" customHeight="1">
      <c r="A20" s="257" t="s">
        <v>755</v>
      </c>
      <c r="B20" s="67">
        <v>63779</v>
      </c>
      <c r="C20" s="66"/>
    </row>
    <row r="21" spans="1:3" ht="16.5" customHeight="1">
      <c r="A21" s="255" t="s">
        <v>358</v>
      </c>
      <c r="B21" s="158">
        <v>20210</v>
      </c>
      <c r="C21" s="66"/>
    </row>
    <row r="22" spans="1:3" ht="16.5" customHeight="1">
      <c r="A22" s="257" t="s">
        <v>756</v>
      </c>
      <c r="B22" s="67">
        <v>2659</v>
      </c>
      <c r="C22" s="66"/>
    </row>
    <row r="23" spans="1:3" ht="16.5" customHeight="1">
      <c r="A23" s="257" t="s">
        <v>757</v>
      </c>
      <c r="B23" s="67">
        <v>575</v>
      </c>
      <c r="C23" s="66"/>
    </row>
    <row r="24" spans="1:3" ht="16.5" customHeight="1">
      <c r="A24" s="257" t="s">
        <v>758</v>
      </c>
      <c r="B24" s="67">
        <v>277</v>
      </c>
      <c r="C24" s="66"/>
    </row>
    <row r="25" spans="1:3" ht="16.5" customHeight="1">
      <c r="A25" s="257" t="s">
        <v>759</v>
      </c>
      <c r="B25" s="67">
        <v>910</v>
      </c>
      <c r="C25" s="66"/>
    </row>
    <row r="26" spans="1:3" ht="16.5" customHeight="1">
      <c r="A26" s="257" t="s">
        <v>760</v>
      </c>
      <c r="B26" s="67">
        <v>7153</v>
      </c>
      <c r="C26" s="66"/>
    </row>
    <row r="27" spans="1:3" ht="16.5" customHeight="1">
      <c r="A27" s="257" t="s">
        <v>761</v>
      </c>
      <c r="B27" s="67">
        <v>285</v>
      </c>
      <c r="C27" s="66"/>
    </row>
    <row r="28" spans="1:3" ht="16.5" customHeight="1">
      <c r="A28" s="257" t="s">
        <v>762</v>
      </c>
      <c r="B28" s="67">
        <v>8351</v>
      </c>
      <c r="C28" s="66"/>
    </row>
    <row r="29" spans="1:3" ht="16.5" customHeight="1">
      <c r="A29" s="255" t="s">
        <v>359</v>
      </c>
      <c r="B29" s="158">
        <v>9915.25</v>
      </c>
      <c r="C29" s="66"/>
    </row>
    <row r="30" spans="1:3" ht="16.5" customHeight="1">
      <c r="A30" s="257" t="s">
        <v>756</v>
      </c>
      <c r="B30" s="67">
        <v>755</v>
      </c>
      <c r="C30" s="66"/>
    </row>
    <row r="31" spans="1:3" ht="16.5" customHeight="1">
      <c r="A31" s="257" t="s">
        <v>757</v>
      </c>
      <c r="B31" s="67">
        <v>4464</v>
      </c>
      <c r="C31" s="66"/>
    </row>
    <row r="32" spans="1:3" ht="16.5" customHeight="1">
      <c r="A32" s="257" t="s">
        <v>758</v>
      </c>
      <c r="B32" s="67"/>
      <c r="C32" s="66"/>
    </row>
    <row r="33" spans="1:3" ht="16.5" customHeight="1">
      <c r="A33" s="257" t="s">
        <v>760</v>
      </c>
      <c r="B33" s="67">
        <v>400</v>
      </c>
      <c r="C33" s="66"/>
    </row>
    <row r="34" spans="1:3" ht="16.5" customHeight="1">
      <c r="A34" s="257" t="s">
        <v>761</v>
      </c>
      <c r="B34" s="67">
        <v>608</v>
      </c>
      <c r="C34" s="66"/>
    </row>
    <row r="35" spans="1:3" ht="16.5" customHeight="1">
      <c r="A35" s="257" t="s">
        <v>762</v>
      </c>
      <c r="B35" s="67">
        <v>3688</v>
      </c>
      <c r="C35" s="66"/>
    </row>
    <row r="36" spans="1:3" ht="16.5" customHeight="1">
      <c r="A36" s="255" t="s">
        <v>360</v>
      </c>
      <c r="B36" s="158">
        <v>44275</v>
      </c>
      <c r="C36" s="66"/>
    </row>
    <row r="37" spans="1:3" ht="16.5" customHeight="1">
      <c r="A37" s="257" t="s">
        <v>763</v>
      </c>
      <c r="B37" s="67">
        <v>29121</v>
      </c>
      <c r="C37" s="66"/>
    </row>
    <row r="38" spans="1:3" ht="16.5" customHeight="1">
      <c r="A38" s="257" t="s">
        <v>764</v>
      </c>
      <c r="B38" s="67">
        <v>15154</v>
      </c>
      <c r="C38" s="66"/>
    </row>
    <row r="39" spans="1:3" ht="16.5" customHeight="1">
      <c r="A39" s="257" t="s">
        <v>765</v>
      </c>
      <c r="B39" s="67"/>
      <c r="C39" s="66"/>
    </row>
    <row r="40" spans="1:3" ht="16.5" customHeight="1">
      <c r="A40" s="255" t="s">
        <v>361</v>
      </c>
      <c r="B40" s="158">
        <v>12488.01</v>
      </c>
      <c r="C40" s="66"/>
    </row>
    <row r="41" spans="1:3" ht="16.5" customHeight="1">
      <c r="A41" s="257" t="s">
        <v>766</v>
      </c>
      <c r="B41" s="67">
        <v>5789</v>
      </c>
      <c r="C41" s="66"/>
    </row>
    <row r="42" spans="1:3" ht="16.5" customHeight="1">
      <c r="A42" s="257" t="s">
        <v>767</v>
      </c>
      <c r="B42" s="67">
        <v>6699</v>
      </c>
      <c r="C42" s="66"/>
    </row>
    <row r="43" spans="1:3" ht="16.5" customHeight="1">
      <c r="A43" s="255" t="s">
        <v>362</v>
      </c>
      <c r="B43" s="158">
        <v>7616</v>
      </c>
      <c r="C43" s="66"/>
    </row>
    <row r="44" spans="1:3" ht="16.5" customHeight="1">
      <c r="A44" s="257" t="s">
        <v>768</v>
      </c>
      <c r="B44" s="67">
        <v>3131</v>
      </c>
      <c r="C44" s="66"/>
    </row>
    <row r="45" spans="1:3" ht="16.5" customHeight="1">
      <c r="A45" s="257" t="s">
        <v>769</v>
      </c>
      <c r="B45" s="67">
        <v>400</v>
      </c>
      <c r="C45" s="66"/>
    </row>
    <row r="46" spans="1:3" ht="16.5" customHeight="1">
      <c r="A46" s="257" t="s">
        <v>770</v>
      </c>
      <c r="B46" s="67">
        <v>4085</v>
      </c>
      <c r="C46" s="66"/>
    </row>
    <row r="47" spans="1:3" ht="16.5" customHeight="1">
      <c r="A47" s="255" t="s">
        <v>363</v>
      </c>
      <c r="B47" s="158">
        <v>8680</v>
      </c>
      <c r="C47" s="66"/>
    </row>
    <row r="48" spans="1:3" ht="16.5" customHeight="1">
      <c r="A48" s="257" t="s">
        <v>771</v>
      </c>
      <c r="B48" s="67"/>
      <c r="C48" s="66"/>
    </row>
    <row r="49" spans="1:3" ht="16.5" customHeight="1">
      <c r="A49" s="257" t="s">
        <v>772</v>
      </c>
      <c r="B49" s="67">
        <v>8680</v>
      </c>
      <c r="C49" s="66"/>
    </row>
    <row r="50" spans="1:3" ht="16.5" customHeight="1">
      <c r="A50" s="255" t="s">
        <v>773</v>
      </c>
      <c r="B50" s="158">
        <v>15214</v>
      </c>
      <c r="C50" s="66"/>
    </row>
    <row r="51" spans="1:3" ht="16.5" customHeight="1">
      <c r="A51" s="257" t="s">
        <v>774</v>
      </c>
      <c r="B51" s="67">
        <v>6341</v>
      </c>
      <c r="C51" s="66"/>
    </row>
    <row r="52" spans="1:3" ht="16.5" customHeight="1">
      <c r="A52" s="257" t="s">
        <v>775</v>
      </c>
      <c r="B52" s="67">
        <v>261</v>
      </c>
      <c r="C52" s="66"/>
    </row>
    <row r="53" spans="1:3" ht="16.5" customHeight="1">
      <c r="A53" s="257" t="s">
        <v>776</v>
      </c>
      <c r="B53" s="67"/>
      <c r="C53" s="66"/>
    </row>
    <row r="54" spans="1:3" ht="16.5" customHeight="1">
      <c r="A54" s="257" t="s">
        <v>777</v>
      </c>
      <c r="B54" s="67">
        <v>144</v>
      </c>
      <c r="C54" s="66"/>
    </row>
    <row r="55" spans="1:3" ht="16.5" customHeight="1">
      <c r="A55" s="257" t="s">
        <v>778</v>
      </c>
      <c r="B55" s="67">
        <v>8468</v>
      </c>
      <c r="C55" s="66"/>
    </row>
    <row r="56" spans="1:3" ht="16.5" customHeight="1">
      <c r="A56" s="255" t="s">
        <v>364</v>
      </c>
      <c r="B56" s="158">
        <v>5820</v>
      </c>
      <c r="C56" s="66"/>
    </row>
    <row r="57" spans="1:3" ht="16.5" customHeight="1">
      <c r="A57" s="257" t="s">
        <v>779</v>
      </c>
      <c r="B57" s="67">
        <v>5820</v>
      </c>
      <c r="C57" s="66"/>
    </row>
    <row r="58" spans="1:3" ht="16.5" customHeight="1">
      <c r="A58" s="257" t="s">
        <v>780</v>
      </c>
      <c r="B58" s="67"/>
      <c r="C58" s="66"/>
    </row>
    <row r="59" spans="1:3" ht="16.5" customHeight="1">
      <c r="A59" s="255" t="s">
        <v>365</v>
      </c>
      <c r="B59" s="158">
        <v>5730.84</v>
      </c>
      <c r="C59" s="66"/>
    </row>
    <row r="60" spans="1:3" ht="16.5" customHeight="1">
      <c r="A60" s="257" t="s">
        <v>781</v>
      </c>
      <c r="B60" s="67">
        <v>5731</v>
      </c>
      <c r="C60" s="66"/>
    </row>
    <row r="61" spans="1:3" ht="16.5" customHeight="1">
      <c r="A61" s="257" t="s">
        <v>782</v>
      </c>
      <c r="B61" s="67"/>
      <c r="C61" s="66"/>
    </row>
    <row r="62" spans="1:3" ht="16.5" customHeight="1">
      <c r="A62" s="257" t="s">
        <v>783</v>
      </c>
      <c r="B62" s="67"/>
      <c r="C62" s="66"/>
    </row>
    <row r="63" spans="1:3" ht="16.5" customHeight="1">
      <c r="A63" s="257" t="s">
        <v>784</v>
      </c>
      <c r="B63" s="67"/>
      <c r="C63" s="66"/>
    </row>
    <row r="64" spans="1:3" ht="16.5" customHeight="1">
      <c r="A64" s="255" t="s">
        <v>366</v>
      </c>
      <c r="B64" s="158">
        <v>0</v>
      </c>
      <c r="C64" s="66"/>
    </row>
    <row r="65" spans="1:3" ht="16.5" customHeight="1">
      <c r="A65" s="257" t="s">
        <v>785</v>
      </c>
      <c r="B65" s="67"/>
      <c r="C65" s="66"/>
    </row>
    <row r="66" spans="1:3" ht="16.5" customHeight="1">
      <c r="A66" s="257" t="s">
        <v>786</v>
      </c>
      <c r="B66" s="67"/>
      <c r="C66" s="66"/>
    </row>
    <row r="67" spans="1:3" ht="16.5" customHeight="1">
      <c r="A67" s="255" t="s">
        <v>350</v>
      </c>
      <c r="B67" s="158">
        <v>86400</v>
      </c>
      <c r="C67" s="66"/>
    </row>
    <row r="68" spans="1:3" ht="16.5" customHeight="1">
      <c r="A68" s="257" t="s">
        <v>787</v>
      </c>
      <c r="B68" s="67">
        <v>86400</v>
      </c>
      <c r="C68" s="66"/>
    </row>
    <row r="69" spans="1:3" ht="16.5" customHeight="1">
      <c r="A69" s="257" t="s">
        <v>788</v>
      </c>
      <c r="B69" s="67"/>
      <c r="C69" s="66"/>
    </row>
    <row r="70" spans="1:3" ht="16.5" customHeight="1">
      <c r="A70" s="257" t="s">
        <v>789</v>
      </c>
      <c r="B70" s="67"/>
      <c r="C70" s="66"/>
    </row>
    <row r="71" spans="1:3" ht="16.5" customHeight="1">
      <c r="A71" s="257" t="s">
        <v>790</v>
      </c>
      <c r="B71" s="67"/>
      <c r="C71" s="66"/>
    </row>
    <row r="72" spans="1:3" ht="16.5" customHeight="1">
      <c r="A72" s="255" t="s">
        <v>367</v>
      </c>
      <c r="B72" s="158">
        <v>13775</v>
      </c>
      <c r="C72" s="66"/>
    </row>
    <row r="73" spans="1:3" ht="16.5" customHeight="1">
      <c r="A73" s="257" t="s">
        <v>344</v>
      </c>
      <c r="B73" s="67">
        <v>10000</v>
      </c>
      <c r="C73" s="66"/>
    </row>
    <row r="74" spans="1:3" ht="16.5" customHeight="1">
      <c r="A74" s="257" t="s">
        <v>791</v>
      </c>
      <c r="B74" s="67">
        <v>3775</v>
      </c>
      <c r="C74" s="66"/>
    </row>
    <row r="75" spans="1:3" ht="16.5" customHeight="1">
      <c r="A75" s="255" t="s">
        <v>345</v>
      </c>
      <c r="B75" s="158">
        <v>2988</v>
      </c>
      <c r="C75" s="66"/>
    </row>
    <row r="76" spans="1:3" ht="16.5" customHeight="1">
      <c r="A76" s="257" t="s">
        <v>792</v>
      </c>
      <c r="B76" s="67"/>
      <c r="C76" s="66"/>
    </row>
    <row r="77" spans="1:3" ht="16.5" customHeight="1">
      <c r="A77" s="257" t="s">
        <v>793</v>
      </c>
      <c r="B77" s="67"/>
      <c r="C77" s="66"/>
    </row>
    <row r="78" spans="1:3" ht="16.5" customHeight="1">
      <c r="A78" s="257" t="s">
        <v>794</v>
      </c>
      <c r="B78" s="67"/>
      <c r="C78" s="66"/>
    </row>
    <row r="79" spans="1:3" ht="16.5" customHeight="1">
      <c r="A79" s="257" t="s">
        <v>349</v>
      </c>
      <c r="B79" s="67">
        <v>2988</v>
      </c>
      <c r="C79" s="66"/>
    </row>
  </sheetData>
  <mergeCells count="1">
    <mergeCell ref="A1:C1"/>
  </mergeCells>
  <phoneticPr fontId="7" type="noConversion"/>
  <printOptions horizontalCentered="1"/>
  <pageMargins left="0.79" right="0.79" top="0.79" bottom="0.79" header="0.51" footer="0.51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B30"/>
  <sheetViews>
    <sheetView showZeros="0" workbookViewId="0">
      <selection activeCell="L21" sqref="L21"/>
    </sheetView>
  </sheetViews>
  <sheetFormatPr defaultRowHeight="14.25"/>
  <cols>
    <col min="1" max="1" width="44.375" style="61" customWidth="1"/>
    <col min="2" max="2" width="17.5" style="61" customWidth="1"/>
    <col min="3" max="3" width="17.125" style="61" customWidth="1"/>
    <col min="4" max="210" width="9" style="61"/>
  </cols>
  <sheetData>
    <row r="1" spans="1:210" s="60" customFormat="1" ht="27.75" customHeight="1">
      <c r="A1" s="511" t="s">
        <v>882</v>
      </c>
      <c r="B1" s="511"/>
      <c r="C1" s="511"/>
    </row>
    <row r="2" spans="1:210" s="2" customFormat="1" ht="18.75" customHeight="1">
      <c r="A2" s="361" t="s">
        <v>368</v>
      </c>
      <c r="B2" s="361"/>
      <c r="C2" s="3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</row>
    <row r="3" spans="1:210" ht="23.25" customHeight="1">
      <c r="A3" s="33" t="s">
        <v>355</v>
      </c>
      <c r="B3" s="63" t="s">
        <v>561</v>
      </c>
      <c r="C3" s="64" t="s">
        <v>60</v>
      </c>
    </row>
    <row r="4" spans="1:210" ht="16.5" customHeight="1">
      <c r="A4" s="33" t="s">
        <v>369</v>
      </c>
      <c r="B4" s="65">
        <f>SUM(B5,B10,B21,B25)</f>
        <v>89200</v>
      </c>
      <c r="C4" s="66"/>
    </row>
    <row r="5" spans="1:210" ht="17.45" customHeight="1">
      <c r="A5" s="255" t="s">
        <v>356</v>
      </c>
      <c r="B5" s="158">
        <v>44644</v>
      </c>
      <c r="C5" s="66"/>
    </row>
    <row r="6" spans="1:210" ht="17.45" customHeight="1">
      <c r="A6" s="256" t="s">
        <v>804</v>
      </c>
      <c r="B6" s="67">
        <v>28443</v>
      </c>
      <c r="C6" s="66"/>
    </row>
    <row r="7" spans="1:210" ht="17.45" customHeight="1">
      <c r="A7" s="256" t="s">
        <v>803</v>
      </c>
      <c r="B7" s="67">
        <v>7990</v>
      </c>
      <c r="C7" s="66"/>
    </row>
    <row r="8" spans="1:210" ht="17.45" customHeight="1">
      <c r="A8" s="256" t="s">
        <v>802</v>
      </c>
      <c r="B8" s="67">
        <v>2725</v>
      </c>
      <c r="C8" s="66"/>
    </row>
    <row r="9" spans="1:210" ht="17.45" customHeight="1">
      <c r="A9" s="256" t="s">
        <v>801</v>
      </c>
      <c r="B9" s="67">
        <v>5486</v>
      </c>
      <c r="C9" s="66"/>
    </row>
    <row r="10" spans="1:210" ht="17.45" customHeight="1">
      <c r="A10" s="255" t="s">
        <v>357</v>
      </c>
      <c r="B10" s="158">
        <v>8274</v>
      </c>
      <c r="C10" s="66"/>
    </row>
    <row r="11" spans="1:210" ht="17.45" customHeight="1">
      <c r="A11" s="256" t="s">
        <v>800</v>
      </c>
      <c r="B11" s="68">
        <v>6229</v>
      </c>
      <c r="C11" s="66"/>
    </row>
    <row r="12" spans="1:210" ht="17.45" customHeight="1">
      <c r="A12" s="256" t="s">
        <v>799</v>
      </c>
      <c r="B12" s="68">
        <v>47</v>
      </c>
      <c r="C12" s="66"/>
    </row>
    <row r="13" spans="1:210" ht="17.45" customHeight="1">
      <c r="A13" s="256" t="s">
        <v>798</v>
      </c>
      <c r="B13" s="68">
        <v>85</v>
      </c>
      <c r="C13" s="66"/>
    </row>
    <row r="14" spans="1:210" ht="17.45" customHeight="1">
      <c r="A14" s="256" t="s">
        <v>797</v>
      </c>
      <c r="B14" s="68">
        <v>61</v>
      </c>
      <c r="C14" s="66"/>
    </row>
    <row r="15" spans="1:210" ht="17.45" customHeight="1">
      <c r="A15" s="256" t="s">
        <v>796</v>
      </c>
      <c r="B15" s="68">
        <v>553.61</v>
      </c>
      <c r="C15" s="66"/>
    </row>
    <row r="16" spans="1:210" ht="17.45" customHeight="1">
      <c r="A16" s="256" t="s">
        <v>795</v>
      </c>
      <c r="B16" s="68">
        <v>162</v>
      </c>
      <c r="C16" s="66"/>
    </row>
    <row r="17" spans="1:3" ht="17.45" customHeight="1">
      <c r="A17" s="257" t="s">
        <v>752</v>
      </c>
      <c r="B17" s="68">
        <v>22</v>
      </c>
      <c r="C17" s="66"/>
    </row>
    <row r="18" spans="1:3" ht="17.45" customHeight="1">
      <c r="A18" s="257" t="s">
        <v>753</v>
      </c>
      <c r="B18" s="68">
        <v>481</v>
      </c>
      <c r="C18" s="66"/>
    </row>
    <row r="19" spans="1:3" ht="17.45" customHeight="1">
      <c r="A19" s="257" t="s">
        <v>754</v>
      </c>
      <c r="B19" s="68">
        <v>176.86</v>
      </c>
      <c r="C19" s="66"/>
    </row>
    <row r="20" spans="1:3" ht="17.45" customHeight="1">
      <c r="A20" s="257" t="s">
        <v>755</v>
      </c>
      <c r="B20" s="68">
        <v>456.32</v>
      </c>
      <c r="C20" s="66"/>
    </row>
    <row r="21" spans="1:3" ht="17.45" customHeight="1">
      <c r="A21" s="255" t="s">
        <v>360</v>
      </c>
      <c r="B21" s="158">
        <v>33420</v>
      </c>
      <c r="C21" s="66"/>
    </row>
    <row r="22" spans="1:3" ht="17.45" customHeight="1">
      <c r="A22" s="257" t="s">
        <v>763</v>
      </c>
      <c r="B22" s="68">
        <v>30651</v>
      </c>
      <c r="C22" s="66"/>
    </row>
    <row r="23" spans="1:3" ht="17.45" customHeight="1">
      <c r="A23" s="257" t="s">
        <v>764</v>
      </c>
      <c r="B23" s="68">
        <v>2769</v>
      </c>
      <c r="C23" s="66"/>
    </row>
    <row r="24" spans="1:3" ht="17.45" customHeight="1">
      <c r="A24" s="257" t="s">
        <v>765</v>
      </c>
      <c r="B24" s="68">
        <v>0</v>
      </c>
      <c r="C24" s="66"/>
    </row>
    <row r="25" spans="1:3" ht="17.45" customHeight="1">
      <c r="A25" s="255" t="s">
        <v>773</v>
      </c>
      <c r="B25" s="158">
        <v>2862</v>
      </c>
      <c r="C25" s="66"/>
    </row>
    <row r="26" spans="1:3" ht="17.45" customHeight="1">
      <c r="A26" s="257" t="s">
        <v>774</v>
      </c>
      <c r="B26" s="68">
        <v>570</v>
      </c>
      <c r="C26" s="66"/>
    </row>
    <row r="27" spans="1:3" ht="17.45" customHeight="1">
      <c r="A27" s="257" t="s">
        <v>775</v>
      </c>
      <c r="B27" s="68">
        <v>0</v>
      </c>
      <c r="C27" s="66"/>
    </row>
    <row r="28" spans="1:3" ht="17.45" customHeight="1">
      <c r="A28" s="257" t="s">
        <v>776</v>
      </c>
      <c r="B28" s="68">
        <v>0</v>
      </c>
      <c r="C28" s="66"/>
    </row>
    <row r="29" spans="1:3" ht="17.45" customHeight="1">
      <c r="A29" s="257" t="s">
        <v>777</v>
      </c>
      <c r="B29" s="68">
        <v>12</v>
      </c>
      <c r="C29" s="66"/>
    </row>
    <row r="30" spans="1:3" ht="17.45" customHeight="1">
      <c r="A30" s="257" t="s">
        <v>778</v>
      </c>
      <c r="B30" s="68">
        <v>2280</v>
      </c>
      <c r="C30" s="66"/>
    </row>
  </sheetData>
  <mergeCells count="1">
    <mergeCell ref="A1:C1"/>
  </mergeCells>
  <phoneticPr fontId="7" type="noConversion"/>
  <printOptions horizontalCentered="1"/>
  <pageMargins left="0.79" right="0.79" top="0.79" bottom="0.79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15"/>
  <sheetViews>
    <sheetView showZero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22" sqref="K22"/>
    </sheetView>
  </sheetViews>
  <sheetFormatPr defaultColWidth="18.25" defaultRowHeight="14.25"/>
  <cols>
    <col min="1" max="1" width="38.875" style="154" customWidth="1"/>
    <col min="2" max="2" width="11" style="151" customWidth="1"/>
    <col min="3" max="8" width="10.125" style="151" customWidth="1"/>
    <col min="9" max="9" width="10.5" style="151" customWidth="1"/>
    <col min="10" max="16384" width="18.25" style="151"/>
  </cols>
  <sheetData>
    <row r="1" spans="1:9" s="140" customFormat="1" ht="24">
      <c r="A1" s="512" t="s">
        <v>567</v>
      </c>
      <c r="B1" s="512"/>
      <c r="C1" s="512"/>
      <c r="D1" s="512"/>
      <c r="E1" s="512"/>
      <c r="F1" s="512"/>
      <c r="G1" s="512"/>
      <c r="H1" s="512"/>
      <c r="I1" s="512"/>
    </row>
    <row r="2" spans="1:9" s="142" customFormat="1" ht="16.5" customHeight="1">
      <c r="A2" s="141" t="s">
        <v>370</v>
      </c>
      <c r="C2" s="146"/>
      <c r="D2" s="146"/>
      <c r="I2" s="143" t="s">
        <v>63</v>
      </c>
    </row>
    <row r="3" spans="1:9" s="146" customFormat="1" ht="20.25" customHeight="1">
      <c r="A3" s="144" t="s">
        <v>371</v>
      </c>
      <c r="B3" s="145" t="s">
        <v>372</v>
      </c>
      <c r="C3" s="145" t="s">
        <v>373</v>
      </c>
      <c r="D3" s="145" t="s">
        <v>86</v>
      </c>
      <c r="E3" s="145" t="s">
        <v>374</v>
      </c>
      <c r="F3" s="144" t="s">
        <v>375</v>
      </c>
      <c r="G3" s="144" t="s">
        <v>376</v>
      </c>
      <c r="H3" s="144" t="s">
        <v>377</v>
      </c>
      <c r="I3" s="144" t="s">
        <v>378</v>
      </c>
    </row>
    <row r="4" spans="1:9" s="148" customFormat="1" ht="18" customHeight="1">
      <c r="A4" s="144" t="s">
        <v>617</v>
      </c>
      <c r="B4" s="147">
        <f t="shared" ref="B4:I4" si="0">B5+B19+B22+B26+B33+B36+B42+B56+B66+B75+B80+B89+B92+B98+B102+B105+B108+B110+B114</f>
        <v>342170</v>
      </c>
      <c r="C4" s="147">
        <f t="shared" si="0"/>
        <v>86400</v>
      </c>
      <c r="D4" s="147">
        <f t="shared" si="0"/>
        <v>255770</v>
      </c>
      <c r="E4" s="147">
        <f t="shared" si="0"/>
        <v>99486</v>
      </c>
      <c r="F4" s="147">
        <f t="shared" si="0"/>
        <v>29346</v>
      </c>
      <c r="G4" s="147">
        <f t="shared" si="0"/>
        <v>60939</v>
      </c>
      <c r="H4" s="147">
        <f t="shared" si="0"/>
        <v>51235</v>
      </c>
      <c r="I4" s="147">
        <f t="shared" si="0"/>
        <v>14764</v>
      </c>
    </row>
    <row r="5" spans="1:9" ht="15.95" customHeight="1">
      <c r="A5" s="155" t="s">
        <v>379</v>
      </c>
      <c r="B5" s="156">
        <f>SUM(C5:D5)</f>
        <v>1233</v>
      </c>
      <c r="C5" s="156">
        <f t="shared" ref="C5:I5" si="1">SUM(C6:C18)</f>
        <v>399</v>
      </c>
      <c r="D5" s="156">
        <f>SUM(E5:I5)</f>
        <v>834</v>
      </c>
      <c r="E5" s="157">
        <f t="shared" si="1"/>
        <v>270</v>
      </c>
      <c r="F5" s="157">
        <f t="shared" si="1"/>
        <v>77</v>
      </c>
      <c r="G5" s="157">
        <f t="shared" si="1"/>
        <v>239</v>
      </c>
      <c r="H5" s="157">
        <f t="shared" si="1"/>
        <v>114</v>
      </c>
      <c r="I5" s="157">
        <f t="shared" si="1"/>
        <v>134</v>
      </c>
    </row>
    <row r="6" spans="1:9" ht="15.95" customHeight="1">
      <c r="A6" s="152" t="s">
        <v>380</v>
      </c>
      <c r="B6" s="156">
        <f t="shared" ref="B6:B54" si="2">SUM(C6:D6)</f>
        <v>20</v>
      </c>
      <c r="C6" s="149"/>
      <c r="D6" s="156">
        <f t="shared" ref="D6:D18" si="3">SUM(E6:I6)</f>
        <v>20</v>
      </c>
      <c r="E6" s="150"/>
      <c r="F6" s="150"/>
      <c r="G6" s="150">
        <v>20</v>
      </c>
      <c r="H6" s="150"/>
      <c r="I6" s="150"/>
    </row>
    <row r="7" spans="1:9" ht="15.95" customHeight="1">
      <c r="A7" s="152" t="s">
        <v>381</v>
      </c>
      <c r="B7" s="156">
        <f t="shared" si="2"/>
        <v>20</v>
      </c>
      <c r="C7" s="149"/>
      <c r="D7" s="156">
        <f t="shared" si="3"/>
        <v>20</v>
      </c>
      <c r="E7" s="150"/>
      <c r="F7" s="150"/>
      <c r="G7" s="150"/>
      <c r="H7" s="150">
        <v>20</v>
      </c>
      <c r="I7" s="150"/>
    </row>
    <row r="8" spans="1:9" ht="15.95" customHeight="1">
      <c r="A8" s="152" t="s">
        <v>382</v>
      </c>
      <c r="B8" s="156">
        <f t="shared" si="2"/>
        <v>12</v>
      </c>
      <c r="C8" s="149"/>
      <c r="D8" s="156">
        <f t="shared" si="3"/>
        <v>12</v>
      </c>
      <c r="E8" s="150"/>
      <c r="F8" s="150">
        <v>12</v>
      </c>
      <c r="G8" s="150"/>
      <c r="H8" s="150"/>
      <c r="I8" s="150"/>
    </row>
    <row r="9" spans="1:9" ht="15.95" customHeight="1">
      <c r="A9" s="152" t="s">
        <v>383</v>
      </c>
      <c r="B9" s="156">
        <f t="shared" si="2"/>
        <v>79</v>
      </c>
      <c r="C9" s="149"/>
      <c r="D9" s="156">
        <f t="shared" si="3"/>
        <v>79</v>
      </c>
      <c r="E9" s="150">
        <v>25</v>
      </c>
      <c r="F9" s="150">
        <v>18</v>
      </c>
      <c r="G9" s="150">
        <v>18</v>
      </c>
      <c r="H9" s="150">
        <v>6</v>
      </c>
      <c r="I9" s="150">
        <v>12</v>
      </c>
    </row>
    <row r="10" spans="1:9" ht="15.95" customHeight="1">
      <c r="A10" s="152" t="s">
        <v>384</v>
      </c>
      <c r="B10" s="156">
        <f t="shared" si="2"/>
        <v>75</v>
      </c>
      <c r="C10" s="149">
        <v>20</v>
      </c>
      <c r="D10" s="156">
        <f t="shared" si="3"/>
        <v>55</v>
      </c>
      <c r="E10" s="150">
        <v>20</v>
      </c>
      <c r="F10" s="150"/>
      <c r="G10" s="153">
        <v>20</v>
      </c>
      <c r="H10" s="150">
        <v>15</v>
      </c>
      <c r="I10" s="150"/>
    </row>
    <row r="11" spans="1:9" ht="15.95" customHeight="1">
      <c r="A11" s="152" t="s">
        <v>385</v>
      </c>
      <c r="B11" s="156">
        <f t="shared" si="2"/>
        <v>20</v>
      </c>
      <c r="C11" s="149"/>
      <c r="D11" s="156">
        <f t="shared" si="3"/>
        <v>20</v>
      </c>
      <c r="E11" s="150">
        <v>10</v>
      </c>
      <c r="F11" s="150"/>
      <c r="G11" s="153">
        <v>5</v>
      </c>
      <c r="H11" s="150">
        <v>5</v>
      </c>
      <c r="I11" s="150"/>
    </row>
    <row r="12" spans="1:9" ht="15.95" customHeight="1">
      <c r="A12" s="152" t="s">
        <v>386</v>
      </c>
      <c r="B12" s="156">
        <f t="shared" si="2"/>
        <v>310</v>
      </c>
      <c r="C12" s="149">
        <v>170</v>
      </c>
      <c r="D12" s="156">
        <f t="shared" si="3"/>
        <v>140</v>
      </c>
      <c r="E12" s="150">
        <v>30</v>
      </c>
      <c r="F12" s="150"/>
      <c r="G12" s="153">
        <v>30</v>
      </c>
      <c r="H12" s="150"/>
      <c r="I12" s="150">
        <v>80</v>
      </c>
    </row>
    <row r="13" spans="1:9" ht="15.95" customHeight="1">
      <c r="A13" s="152" t="s">
        <v>387</v>
      </c>
      <c r="B13" s="156">
        <f t="shared" si="2"/>
        <v>60</v>
      </c>
      <c r="C13" s="149"/>
      <c r="D13" s="156">
        <f t="shared" si="3"/>
        <v>60</v>
      </c>
      <c r="E13" s="150">
        <v>18</v>
      </c>
      <c r="F13" s="150">
        <v>12</v>
      </c>
      <c r="G13" s="150">
        <v>8</v>
      </c>
      <c r="H13" s="150">
        <v>12</v>
      </c>
      <c r="I13" s="150">
        <v>10</v>
      </c>
    </row>
    <row r="14" spans="1:9" ht="15.95" customHeight="1">
      <c r="A14" s="152" t="s">
        <v>854</v>
      </c>
      <c r="B14" s="156">
        <f t="shared" si="2"/>
        <v>5</v>
      </c>
      <c r="C14" s="149"/>
      <c r="D14" s="156">
        <f t="shared" si="3"/>
        <v>5</v>
      </c>
      <c r="E14" s="150">
        <v>5</v>
      </c>
      <c r="F14" s="150"/>
      <c r="G14" s="150"/>
      <c r="H14" s="150"/>
      <c r="I14" s="150"/>
    </row>
    <row r="15" spans="1:9" ht="15.95" customHeight="1">
      <c r="A15" s="152" t="s">
        <v>388</v>
      </c>
      <c r="B15" s="156">
        <f t="shared" si="2"/>
        <v>10</v>
      </c>
      <c r="C15" s="149"/>
      <c r="D15" s="156">
        <f t="shared" si="3"/>
        <v>10</v>
      </c>
      <c r="E15" s="150"/>
      <c r="F15" s="150">
        <v>10</v>
      </c>
      <c r="G15" s="153"/>
      <c r="H15" s="150"/>
      <c r="I15" s="150"/>
    </row>
    <row r="16" spans="1:9" ht="15.95" customHeight="1">
      <c r="A16" s="152" t="s">
        <v>389</v>
      </c>
      <c r="B16" s="156">
        <f t="shared" si="2"/>
        <v>38</v>
      </c>
      <c r="C16" s="149"/>
      <c r="D16" s="156">
        <f t="shared" si="3"/>
        <v>38</v>
      </c>
      <c r="E16" s="150">
        <v>15</v>
      </c>
      <c r="F16" s="150"/>
      <c r="G16" s="153">
        <v>10</v>
      </c>
      <c r="H16" s="150">
        <v>13</v>
      </c>
      <c r="I16" s="150"/>
    </row>
    <row r="17" spans="1:9" ht="15.95" customHeight="1">
      <c r="A17" s="152" t="s">
        <v>855</v>
      </c>
      <c r="B17" s="156">
        <f t="shared" si="2"/>
        <v>307</v>
      </c>
      <c r="C17" s="149">
        <v>149</v>
      </c>
      <c r="D17" s="156">
        <f t="shared" si="3"/>
        <v>158</v>
      </c>
      <c r="E17" s="150">
        <v>30</v>
      </c>
      <c r="F17" s="150">
        <v>25</v>
      </c>
      <c r="G17" s="150">
        <v>28</v>
      </c>
      <c r="H17" s="150">
        <v>43</v>
      </c>
      <c r="I17" s="150">
        <v>32</v>
      </c>
    </row>
    <row r="18" spans="1:9" ht="15.95" customHeight="1">
      <c r="A18" s="152" t="s">
        <v>390</v>
      </c>
      <c r="B18" s="156">
        <f t="shared" si="2"/>
        <v>277</v>
      </c>
      <c r="C18" s="149">
        <v>60</v>
      </c>
      <c r="D18" s="156">
        <f t="shared" si="3"/>
        <v>217</v>
      </c>
      <c r="E18" s="150">
        <v>117</v>
      </c>
      <c r="F18" s="150"/>
      <c r="G18" s="150">
        <v>100</v>
      </c>
      <c r="H18" s="150"/>
      <c r="I18" s="150"/>
    </row>
    <row r="19" spans="1:9" ht="15.95" customHeight="1">
      <c r="A19" s="155" t="s">
        <v>391</v>
      </c>
      <c r="B19" s="156">
        <f t="shared" si="2"/>
        <v>205</v>
      </c>
      <c r="C19" s="156">
        <f t="shared" ref="C19:I19" si="4">SUM(C20:C21)</f>
        <v>70</v>
      </c>
      <c r="D19" s="156">
        <f t="shared" ref="D19:D54" si="5">SUM(E19:I19)</f>
        <v>135</v>
      </c>
      <c r="E19" s="157">
        <f t="shared" si="4"/>
        <v>39</v>
      </c>
      <c r="F19" s="157">
        <f t="shared" si="4"/>
        <v>0</v>
      </c>
      <c r="G19" s="157">
        <f t="shared" si="4"/>
        <v>49</v>
      </c>
      <c r="H19" s="157">
        <f t="shared" si="4"/>
        <v>47</v>
      </c>
      <c r="I19" s="157">
        <f t="shared" si="4"/>
        <v>0</v>
      </c>
    </row>
    <row r="20" spans="1:9" ht="15.95" customHeight="1">
      <c r="A20" s="152" t="s">
        <v>392</v>
      </c>
      <c r="B20" s="156">
        <f t="shared" si="2"/>
        <v>205</v>
      </c>
      <c r="C20" s="149">
        <v>70</v>
      </c>
      <c r="D20" s="156">
        <f t="shared" si="5"/>
        <v>135</v>
      </c>
      <c r="E20" s="150">
        <v>39</v>
      </c>
      <c r="F20" s="150"/>
      <c r="G20" s="150">
        <v>49</v>
      </c>
      <c r="H20" s="150">
        <v>47</v>
      </c>
      <c r="I20" s="150"/>
    </row>
    <row r="21" spans="1:9" ht="15.95" customHeight="1">
      <c r="A21" s="152" t="s">
        <v>393</v>
      </c>
      <c r="B21" s="156">
        <f t="shared" si="2"/>
        <v>0</v>
      </c>
      <c r="C21" s="149"/>
      <c r="D21" s="156">
        <f t="shared" si="5"/>
        <v>0</v>
      </c>
      <c r="E21" s="150"/>
      <c r="F21" s="150"/>
      <c r="G21" s="150"/>
      <c r="H21" s="150"/>
      <c r="I21" s="150"/>
    </row>
    <row r="22" spans="1:9" ht="15.95" customHeight="1">
      <c r="A22" s="155" t="s">
        <v>394</v>
      </c>
      <c r="B22" s="156">
        <f t="shared" si="2"/>
        <v>8025</v>
      </c>
      <c r="C22" s="156">
        <f>SUM(C23:C25)</f>
        <v>4323</v>
      </c>
      <c r="D22" s="156">
        <f t="shared" si="5"/>
        <v>3702</v>
      </c>
      <c r="E22" s="157">
        <f>SUM(E23:E25)</f>
        <v>850</v>
      </c>
      <c r="F22" s="157">
        <f>SUM(F23:F25)</f>
        <v>928</v>
      </c>
      <c r="G22" s="157">
        <f>SUM(G23:G25)</f>
        <v>917</v>
      </c>
      <c r="H22" s="157">
        <f>SUM(H23:H25)</f>
        <v>915</v>
      </c>
      <c r="I22" s="157">
        <f>SUM(I23:I25)</f>
        <v>92</v>
      </c>
    </row>
    <row r="23" spans="1:9" ht="15.95" customHeight="1">
      <c r="A23" s="152" t="s">
        <v>395</v>
      </c>
      <c r="B23" s="156">
        <f t="shared" si="2"/>
        <v>4139</v>
      </c>
      <c r="C23" s="149">
        <v>1186</v>
      </c>
      <c r="D23" s="156">
        <f t="shared" si="5"/>
        <v>2953</v>
      </c>
      <c r="E23" s="150">
        <v>714</v>
      </c>
      <c r="F23" s="150">
        <v>551</v>
      </c>
      <c r="G23" s="150">
        <v>797</v>
      </c>
      <c r="H23" s="150">
        <v>799</v>
      </c>
      <c r="I23" s="150">
        <v>92</v>
      </c>
    </row>
    <row r="24" spans="1:9" ht="15.95" customHeight="1">
      <c r="A24" s="152" t="s">
        <v>396</v>
      </c>
      <c r="B24" s="156">
        <f t="shared" si="2"/>
        <v>521</v>
      </c>
      <c r="C24" s="149">
        <v>149</v>
      </c>
      <c r="D24" s="156">
        <f t="shared" si="5"/>
        <v>372</v>
      </c>
      <c r="E24" s="150">
        <v>136</v>
      </c>
      <c r="F24" s="150"/>
      <c r="G24" s="150">
        <v>120</v>
      </c>
      <c r="H24" s="150">
        <v>116</v>
      </c>
      <c r="I24" s="150"/>
    </row>
    <row r="25" spans="1:9" ht="15.95" customHeight="1">
      <c r="A25" s="152" t="s">
        <v>869</v>
      </c>
      <c r="B25" s="156">
        <f t="shared" si="2"/>
        <v>3365</v>
      </c>
      <c r="C25" s="149">
        <v>2988</v>
      </c>
      <c r="D25" s="156">
        <f t="shared" si="5"/>
        <v>377</v>
      </c>
      <c r="E25" s="150"/>
      <c r="F25" s="150">
        <v>377</v>
      </c>
      <c r="G25" s="150"/>
      <c r="H25" s="150"/>
      <c r="I25" s="150"/>
    </row>
    <row r="26" spans="1:9" ht="15.95" customHeight="1">
      <c r="A26" s="155" t="s">
        <v>397</v>
      </c>
      <c r="B26" s="156">
        <f t="shared" si="2"/>
        <v>38259</v>
      </c>
      <c r="C26" s="156">
        <f>SUM(C27:C32)</f>
        <v>2718</v>
      </c>
      <c r="D26" s="156">
        <f t="shared" si="5"/>
        <v>35541</v>
      </c>
      <c r="E26" s="157">
        <f>SUM(E27:E32)</f>
        <v>14620</v>
      </c>
      <c r="F26" s="157">
        <f>SUM(F27:F32)</f>
        <v>6111</v>
      </c>
      <c r="G26" s="157">
        <f>SUM(G27:G32)</f>
        <v>5967</v>
      </c>
      <c r="H26" s="157">
        <f>SUM(H27:H32)</f>
        <v>6129</v>
      </c>
      <c r="I26" s="157">
        <f>SUM(I27:I32)</f>
        <v>2714</v>
      </c>
    </row>
    <row r="27" spans="1:9" ht="15.95" customHeight="1">
      <c r="A27" s="152" t="s">
        <v>398</v>
      </c>
      <c r="B27" s="156">
        <f t="shared" si="2"/>
        <v>30837</v>
      </c>
      <c r="C27" s="149">
        <v>1530</v>
      </c>
      <c r="D27" s="156">
        <f t="shared" si="5"/>
        <v>29307</v>
      </c>
      <c r="E27" s="150">
        <v>13404</v>
      </c>
      <c r="F27" s="150">
        <v>5006</v>
      </c>
      <c r="G27" s="150">
        <v>4189</v>
      </c>
      <c r="H27" s="150">
        <v>4182</v>
      </c>
      <c r="I27" s="150">
        <v>2526</v>
      </c>
    </row>
    <row r="28" spans="1:9" ht="15.95" customHeight="1">
      <c r="A28" s="152" t="s">
        <v>399</v>
      </c>
      <c r="B28" s="156">
        <f t="shared" si="2"/>
        <v>1392</v>
      </c>
      <c r="C28" s="149">
        <v>1188</v>
      </c>
      <c r="D28" s="156">
        <f t="shared" si="5"/>
        <v>204</v>
      </c>
      <c r="E28" s="150">
        <v>38</v>
      </c>
      <c r="F28" s="150"/>
      <c r="G28" s="150">
        <v>166</v>
      </c>
      <c r="H28" s="150"/>
      <c r="I28" s="150"/>
    </row>
    <row r="29" spans="1:9" ht="15.95" customHeight="1">
      <c r="A29" s="152" t="s">
        <v>400</v>
      </c>
      <c r="B29" s="156">
        <f t="shared" si="2"/>
        <v>185</v>
      </c>
      <c r="C29" s="149"/>
      <c r="D29" s="156">
        <f t="shared" si="5"/>
        <v>185</v>
      </c>
      <c r="E29" s="150">
        <v>86</v>
      </c>
      <c r="F29" s="150"/>
      <c r="G29" s="150">
        <v>34</v>
      </c>
      <c r="H29" s="150">
        <v>44</v>
      </c>
      <c r="I29" s="150">
        <v>21</v>
      </c>
    </row>
    <row r="30" spans="1:9" ht="15.95" customHeight="1">
      <c r="A30" s="152" t="s">
        <v>401</v>
      </c>
      <c r="B30" s="156">
        <f t="shared" si="2"/>
        <v>3</v>
      </c>
      <c r="C30" s="149"/>
      <c r="D30" s="156">
        <f t="shared" si="5"/>
        <v>3</v>
      </c>
      <c r="E30" s="150"/>
      <c r="F30" s="150"/>
      <c r="G30" s="150"/>
      <c r="H30" s="150">
        <v>3</v>
      </c>
      <c r="I30" s="150"/>
    </row>
    <row r="31" spans="1:9" ht="15.95" customHeight="1">
      <c r="A31" s="152" t="s">
        <v>402</v>
      </c>
      <c r="B31" s="156">
        <f t="shared" si="2"/>
        <v>742</v>
      </c>
      <c r="C31" s="149"/>
      <c r="D31" s="156">
        <f t="shared" si="5"/>
        <v>742</v>
      </c>
      <c r="E31" s="150">
        <v>200</v>
      </c>
      <c r="F31" s="150"/>
      <c r="G31" s="150">
        <v>375</v>
      </c>
      <c r="H31" s="150"/>
      <c r="I31" s="150">
        <v>167</v>
      </c>
    </row>
    <row r="32" spans="1:9" ht="15.95" customHeight="1">
      <c r="A32" s="152" t="s">
        <v>403</v>
      </c>
      <c r="B32" s="156">
        <f t="shared" si="2"/>
        <v>5100</v>
      </c>
      <c r="C32" s="149"/>
      <c r="D32" s="156">
        <f t="shared" si="5"/>
        <v>5100</v>
      </c>
      <c r="E32" s="150">
        <v>892</v>
      </c>
      <c r="F32" s="150">
        <v>1105</v>
      </c>
      <c r="G32" s="150">
        <v>1203</v>
      </c>
      <c r="H32" s="150">
        <v>1900</v>
      </c>
      <c r="I32" s="150"/>
    </row>
    <row r="33" spans="1:9" ht="15.95" customHeight="1">
      <c r="A33" s="155" t="s">
        <v>404</v>
      </c>
      <c r="B33" s="156">
        <f t="shared" si="2"/>
        <v>119</v>
      </c>
      <c r="C33" s="156">
        <f t="shared" ref="C33:I33" si="6">SUM(C34:C35)</f>
        <v>0</v>
      </c>
      <c r="D33" s="156">
        <f t="shared" si="5"/>
        <v>119</v>
      </c>
      <c r="E33" s="157">
        <f t="shared" si="6"/>
        <v>32</v>
      </c>
      <c r="F33" s="157">
        <f t="shared" si="6"/>
        <v>26</v>
      </c>
      <c r="G33" s="157">
        <f t="shared" si="6"/>
        <v>50</v>
      </c>
      <c r="H33" s="157">
        <f t="shared" si="6"/>
        <v>0</v>
      </c>
      <c r="I33" s="157">
        <f t="shared" si="6"/>
        <v>11</v>
      </c>
    </row>
    <row r="34" spans="1:9" ht="15.95" customHeight="1">
      <c r="A34" s="152" t="s">
        <v>405</v>
      </c>
      <c r="B34" s="156">
        <f t="shared" si="2"/>
        <v>22</v>
      </c>
      <c r="C34" s="149"/>
      <c r="D34" s="156">
        <f t="shared" si="5"/>
        <v>22</v>
      </c>
      <c r="E34" s="150"/>
      <c r="F34" s="150"/>
      <c r="G34" s="150">
        <v>22</v>
      </c>
      <c r="H34" s="150"/>
      <c r="I34" s="150"/>
    </row>
    <row r="35" spans="1:9" ht="15.95" customHeight="1">
      <c r="A35" s="152" t="s">
        <v>406</v>
      </c>
      <c r="B35" s="156">
        <f t="shared" si="2"/>
        <v>97</v>
      </c>
      <c r="C35" s="149"/>
      <c r="D35" s="156">
        <f t="shared" si="5"/>
        <v>97</v>
      </c>
      <c r="E35" s="150">
        <v>32</v>
      </c>
      <c r="F35" s="150">
        <v>26</v>
      </c>
      <c r="G35" s="153">
        <v>28</v>
      </c>
      <c r="H35" s="150"/>
      <c r="I35" s="150">
        <v>11</v>
      </c>
    </row>
    <row r="36" spans="1:9" ht="15.95" customHeight="1">
      <c r="A36" s="155" t="s">
        <v>856</v>
      </c>
      <c r="B36" s="156">
        <f t="shared" si="2"/>
        <v>7663</v>
      </c>
      <c r="C36" s="156">
        <f t="shared" ref="C36:I36" si="7">SUM(C37:C41)</f>
        <v>3325</v>
      </c>
      <c r="D36" s="156">
        <f t="shared" si="5"/>
        <v>4338</v>
      </c>
      <c r="E36" s="157">
        <f t="shared" si="7"/>
        <v>2071</v>
      </c>
      <c r="F36" s="157">
        <f t="shared" si="7"/>
        <v>1057</v>
      </c>
      <c r="G36" s="157">
        <f t="shared" si="7"/>
        <v>740</v>
      </c>
      <c r="H36" s="157">
        <f t="shared" si="7"/>
        <v>195</v>
      </c>
      <c r="I36" s="157">
        <f t="shared" si="7"/>
        <v>275</v>
      </c>
    </row>
    <row r="37" spans="1:9" ht="15.95" customHeight="1">
      <c r="A37" s="152" t="s">
        <v>857</v>
      </c>
      <c r="B37" s="156">
        <f t="shared" si="2"/>
        <v>1803</v>
      </c>
      <c r="C37" s="149">
        <v>551</v>
      </c>
      <c r="D37" s="156">
        <f t="shared" si="5"/>
        <v>1252</v>
      </c>
      <c r="E37" s="150">
        <v>382</v>
      </c>
      <c r="F37" s="150">
        <v>311</v>
      </c>
      <c r="G37" s="150">
        <v>252</v>
      </c>
      <c r="H37" s="150">
        <v>107</v>
      </c>
      <c r="I37" s="150">
        <v>200</v>
      </c>
    </row>
    <row r="38" spans="1:9" ht="15.95" customHeight="1">
      <c r="A38" s="152" t="s">
        <v>407</v>
      </c>
      <c r="B38" s="156">
        <f t="shared" si="2"/>
        <v>2281</v>
      </c>
      <c r="C38" s="149">
        <v>1624</v>
      </c>
      <c r="D38" s="156">
        <f t="shared" si="5"/>
        <v>657</v>
      </c>
      <c r="E38" s="150">
        <v>114</v>
      </c>
      <c r="F38" s="150">
        <v>477</v>
      </c>
      <c r="G38" s="150">
        <v>21</v>
      </c>
      <c r="H38" s="150">
        <v>30</v>
      </c>
      <c r="I38" s="150">
        <v>15</v>
      </c>
    </row>
    <row r="39" spans="1:9" ht="15.95" customHeight="1">
      <c r="A39" s="152" t="s">
        <v>408</v>
      </c>
      <c r="B39" s="156">
        <f t="shared" si="2"/>
        <v>25</v>
      </c>
      <c r="C39" s="149"/>
      <c r="D39" s="156">
        <f t="shared" si="5"/>
        <v>25</v>
      </c>
      <c r="E39" s="150">
        <v>25</v>
      </c>
      <c r="F39" s="150"/>
      <c r="G39" s="150"/>
      <c r="H39" s="150"/>
      <c r="I39" s="150"/>
    </row>
    <row r="40" spans="1:9" ht="15.95" customHeight="1">
      <c r="A40" s="152" t="s">
        <v>858</v>
      </c>
      <c r="B40" s="156">
        <f t="shared" si="2"/>
        <v>86</v>
      </c>
      <c r="C40" s="149"/>
      <c r="D40" s="156">
        <f t="shared" si="5"/>
        <v>86</v>
      </c>
      <c r="E40" s="150">
        <v>39</v>
      </c>
      <c r="F40" s="150">
        <v>36</v>
      </c>
      <c r="G40" s="150">
        <v>8</v>
      </c>
      <c r="H40" s="150">
        <v>3</v>
      </c>
      <c r="I40" s="150"/>
    </row>
    <row r="41" spans="1:9" ht="15.95" customHeight="1">
      <c r="A41" s="152" t="s">
        <v>409</v>
      </c>
      <c r="B41" s="156">
        <f t="shared" si="2"/>
        <v>3468</v>
      </c>
      <c r="C41" s="149">
        <v>1150</v>
      </c>
      <c r="D41" s="156">
        <f t="shared" si="5"/>
        <v>2318</v>
      </c>
      <c r="E41" s="150">
        <v>1511</v>
      </c>
      <c r="F41" s="150">
        <v>233</v>
      </c>
      <c r="G41" s="150">
        <v>459</v>
      </c>
      <c r="H41" s="150">
        <v>55</v>
      </c>
      <c r="I41" s="150">
        <v>60</v>
      </c>
    </row>
    <row r="42" spans="1:9" ht="15.95" customHeight="1">
      <c r="A42" s="155" t="s">
        <v>410</v>
      </c>
      <c r="B42" s="156">
        <f t="shared" si="2"/>
        <v>73811</v>
      </c>
      <c r="C42" s="156">
        <f t="shared" ref="C42:I42" si="8">SUM(C43:C55)</f>
        <v>12829</v>
      </c>
      <c r="D42" s="156">
        <f t="shared" si="5"/>
        <v>60982</v>
      </c>
      <c r="E42" s="157">
        <f t="shared" si="8"/>
        <v>12479</v>
      </c>
      <c r="F42" s="157">
        <f t="shared" si="8"/>
        <v>3350</v>
      </c>
      <c r="G42" s="157">
        <f t="shared" si="8"/>
        <v>21222</v>
      </c>
      <c r="H42" s="157">
        <f t="shared" si="8"/>
        <v>21289</v>
      </c>
      <c r="I42" s="157">
        <f t="shared" si="8"/>
        <v>2642</v>
      </c>
    </row>
    <row r="43" spans="1:9" ht="15.95" customHeight="1">
      <c r="A43" s="152" t="s">
        <v>411</v>
      </c>
      <c r="B43" s="156">
        <f t="shared" si="2"/>
        <v>36</v>
      </c>
      <c r="C43" s="149">
        <v>10</v>
      </c>
      <c r="D43" s="156">
        <f t="shared" si="5"/>
        <v>26</v>
      </c>
      <c r="E43" s="150"/>
      <c r="F43" s="150"/>
      <c r="G43" s="150">
        <v>11</v>
      </c>
      <c r="H43" s="150">
        <v>8</v>
      </c>
      <c r="I43" s="150">
        <v>7</v>
      </c>
    </row>
    <row r="44" spans="1:9" ht="15.95" customHeight="1">
      <c r="A44" s="152" t="s">
        <v>412</v>
      </c>
      <c r="B44" s="156">
        <f t="shared" si="2"/>
        <v>3231</v>
      </c>
      <c r="C44" s="149">
        <v>50</v>
      </c>
      <c r="D44" s="156">
        <f t="shared" si="5"/>
        <v>3181</v>
      </c>
      <c r="E44" s="150">
        <v>623</v>
      </c>
      <c r="F44" s="150">
        <v>264</v>
      </c>
      <c r="G44" s="150">
        <v>921</v>
      </c>
      <c r="H44" s="150">
        <v>1004</v>
      </c>
      <c r="I44" s="150">
        <v>369</v>
      </c>
    </row>
    <row r="45" spans="1:9" ht="15.95" customHeight="1">
      <c r="A45" s="152" t="s">
        <v>413</v>
      </c>
      <c r="B45" s="156">
        <f t="shared" si="2"/>
        <v>3605</v>
      </c>
      <c r="C45" s="149">
        <v>987</v>
      </c>
      <c r="D45" s="156">
        <f t="shared" si="5"/>
        <v>2618</v>
      </c>
      <c r="E45" s="150">
        <v>838</v>
      </c>
      <c r="F45" s="150">
        <v>427</v>
      </c>
      <c r="G45" s="150">
        <v>617</v>
      </c>
      <c r="H45" s="150">
        <v>621</v>
      </c>
      <c r="I45" s="150">
        <v>115</v>
      </c>
    </row>
    <row r="46" spans="1:9" ht="15.95" customHeight="1">
      <c r="A46" s="152" t="s">
        <v>414</v>
      </c>
      <c r="B46" s="156">
        <f t="shared" si="2"/>
        <v>17068</v>
      </c>
      <c r="C46" s="149">
        <v>8337</v>
      </c>
      <c r="D46" s="156">
        <f t="shared" si="5"/>
        <v>8731</v>
      </c>
      <c r="E46" s="150">
        <v>2308</v>
      </c>
      <c r="F46" s="150">
        <v>1302</v>
      </c>
      <c r="G46" s="150">
        <v>2125</v>
      </c>
      <c r="H46" s="150">
        <v>2597</v>
      </c>
      <c r="I46" s="150">
        <v>399</v>
      </c>
    </row>
    <row r="47" spans="1:9" ht="15.95" customHeight="1">
      <c r="A47" s="152" t="s">
        <v>415</v>
      </c>
      <c r="B47" s="156">
        <f t="shared" si="2"/>
        <v>2921</v>
      </c>
      <c r="C47" s="149"/>
      <c r="D47" s="156">
        <f t="shared" si="5"/>
        <v>2921</v>
      </c>
      <c r="E47" s="150">
        <v>1319</v>
      </c>
      <c r="F47" s="150">
        <v>50</v>
      </c>
      <c r="G47" s="150">
        <v>493</v>
      </c>
      <c r="H47" s="150">
        <v>647</v>
      </c>
      <c r="I47" s="150">
        <v>412</v>
      </c>
    </row>
    <row r="48" spans="1:9" ht="15.95" customHeight="1">
      <c r="A48" s="152" t="s">
        <v>416</v>
      </c>
      <c r="B48" s="156">
        <f t="shared" si="2"/>
        <v>1368</v>
      </c>
      <c r="C48" s="149">
        <v>556</v>
      </c>
      <c r="D48" s="156">
        <f t="shared" si="5"/>
        <v>812</v>
      </c>
      <c r="E48" s="150">
        <v>289</v>
      </c>
      <c r="F48" s="150"/>
      <c r="G48" s="150">
        <v>203</v>
      </c>
      <c r="H48" s="150">
        <v>192</v>
      </c>
      <c r="I48" s="150">
        <v>128</v>
      </c>
    </row>
    <row r="49" spans="1:9" ht="15.95" customHeight="1">
      <c r="A49" s="152" t="s">
        <v>417</v>
      </c>
      <c r="B49" s="156">
        <f t="shared" si="2"/>
        <v>126</v>
      </c>
      <c r="C49" s="149">
        <v>116</v>
      </c>
      <c r="D49" s="156">
        <f t="shared" si="5"/>
        <v>10</v>
      </c>
      <c r="E49" s="150">
        <v>10</v>
      </c>
      <c r="F49" s="150"/>
      <c r="G49" s="150"/>
      <c r="H49" s="150"/>
      <c r="I49" s="150"/>
    </row>
    <row r="50" spans="1:9" ht="15.95" customHeight="1">
      <c r="A50" s="152" t="s">
        <v>418</v>
      </c>
      <c r="B50" s="156">
        <f t="shared" si="2"/>
        <v>959</v>
      </c>
      <c r="C50" s="149">
        <v>208</v>
      </c>
      <c r="D50" s="156">
        <f t="shared" si="5"/>
        <v>751</v>
      </c>
      <c r="E50" s="150">
        <v>328</v>
      </c>
      <c r="F50" s="150">
        <v>72</v>
      </c>
      <c r="G50" s="150">
        <v>166</v>
      </c>
      <c r="H50" s="150">
        <v>119</v>
      </c>
      <c r="I50" s="150">
        <v>66</v>
      </c>
    </row>
    <row r="51" spans="1:9" ht="15.95" customHeight="1">
      <c r="A51" s="152" t="s">
        <v>419</v>
      </c>
      <c r="B51" s="156">
        <f t="shared" si="2"/>
        <v>17351</v>
      </c>
      <c r="C51" s="149"/>
      <c r="D51" s="156">
        <f t="shared" si="5"/>
        <v>17351</v>
      </c>
      <c r="E51" s="150">
        <v>3889</v>
      </c>
      <c r="F51" s="150">
        <v>622</v>
      </c>
      <c r="G51" s="150">
        <v>6127</v>
      </c>
      <c r="H51" s="150">
        <v>5991</v>
      </c>
      <c r="I51" s="150">
        <v>722</v>
      </c>
    </row>
    <row r="52" spans="1:9" ht="15.95" customHeight="1">
      <c r="A52" s="152" t="s">
        <v>420</v>
      </c>
      <c r="B52" s="156">
        <f t="shared" si="2"/>
        <v>765</v>
      </c>
      <c r="C52" s="149"/>
      <c r="D52" s="156">
        <f t="shared" si="5"/>
        <v>765</v>
      </c>
      <c r="E52" s="150">
        <v>35</v>
      </c>
      <c r="F52" s="150"/>
      <c r="G52" s="153">
        <v>523</v>
      </c>
      <c r="H52" s="150">
        <v>112</v>
      </c>
      <c r="I52" s="150">
        <v>95</v>
      </c>
    </row>
    <row r="53" spans="1:9" ht="15.95" customHeight="1">
      <c r="A53" s="152" t="s">
        <v>859</v>
      </c>
      <c r="B53" s="156">
        <f t="shared" si="2"/>
        <v>445</v>
      </c>
      <c r="C53" s="149"/>
      <c r="D53" s="156">
        <f t="shared" si="5"/>
        <v>445</v>
      </c>
      <c r="E53" s="150">
        <v>235</v>
      </c>
      <c r="F53" s="150">
        <v>210</v>
      </c>
      <c r="G53" s="150"/>
      <c r="H53" s="150"/>
      <c r="I53" s="150"/>
    </row>
    <row r="54" spans="1:9" ht="15.95" customHeight="1">
      <c r="A54" s="152" t="s">
        <v>421</v>
      </c>
      <c r="B54" s="156">
        <f t="shared" si="2"/>
        <v>4276</v>
      </c>
      <c r="C54" s="149">
        <v>2016</v>
      </c>
      <c r="D54" s="156">
        <f t="shared" si="5"/>
        <v>2260</v>
      </c>
      <c r="E54" s="150">
        <v>1149</v>
      </c>
      <c r="F54" s="150">
        <v>385</v>
      </c>
      <c r="G54" s="150">
        <v>483</v>
      </c>
      <c r="H54" s="150">
        <v>243</v>
      </c>
      <c r="I54" s="150"/>
    </row>
    <row r="55" spans="1:9" ht="15.95" customHeight="1">
      <c r="A55" s="152" t="s">
        <v>422</v>
      </c>
      <c r="B55" s="156">
        <f t="shared" ref="B55:B111" si="9">SUM(C55:D55)</f>
        <v>21660</v>
      </c>
      <c r="C55" s="149">
        <v>549</v>
      </c>
      <c r="D55" s="156">
        <f t="shared" ref="D55:D111" si="10">SUM(E55:I55)</f>
        <v>21111</v>
      </c>
      <c r="E55" s="150">
        <v>1456</v>
      </c>
      <c r="F55" s="150">
        <v>18</v>
      </c>
      <c r="G55" s="150">
        <v>9553</v>
      </c>
      <c r="H55" s="150">
        <v>9755</v>
      </c>
      <c r="I55" s="150">
        <v>329</v>
      </c>
    </row>
    <row r="56" spans="1:9" ht="15.95" customHeight="1">
      <c r="A56" s="155" t="s">
        <v>860</v>
      </c>
      <c r="B56" s="156">
        <f t="shared" si="9"/>
        <v>34011</v>
      </c>
      <c r="C56" s="156">
        <f>SUM(C57:C65)</f>
        <v>22361</v>
      </c>
      <c r="D56" s="156">
        <f t="shared" si="10"/>
        <v>11650</v>
      </c>
      <c r="E56" s="157">
        <f>SUM(E57:E65)</f>
        <v>4862</v>
      </c>
      <c r="F56" s="157">
        <f>SUM(F57:F65)</f>
        <v>613</v>
      </c>
      <c r="G56" s="157">
        <f>SUM(G57:G65)</f>
        <v>2670</v>
      </c>
      <c r="H56" s="157">
        <f>SUM(H57:H65)</f>
        <v>2365</v>
      </c>
      <c r="I56" s="157">
        <f>SUM(I57:I65)</f>
        <v>1140</v>
      </c>
    </row>
    <row r="57" spans="1:9" ht="15.95" customHeight="1">
      <c r="A57" s="152" t="s">
        <v>423</v>
      </c>
      <c r="B57" s="156">
        <f t="shared" si="9"/>
        <v>2346</v>
      </c>
      <c r="C57" s="149">
        <v>1109</v>
      </c>
      <c r="D57" s="156">
        <f t="shared" si="10"/>
        <v>1237</v>
      </c>
      <c r="E57" s="150">
        <v>514</v>
      </c>
      <c r="F57" s="150">
        <v>102</v>
      </c>
      <c r="G57" s="150">
        <v>308</v>
      </c>
      <c r="H57" s="150">
        <v>203</v>
      </c>
      <c r="I57" s="150">
        <v>110</v>
      </c>
    </row>
    <row r="58" spans="1:9" ht="15.95" customHeight="1">
      <c r="A58" s="152" t="s">
        <v>424</v>
      </c>
      <c r="B58" s="156">
        <f t="shared" si="9"/>
        <v>1596</v>
      </c>
      <c r="C58" s="149">
        <v>50</v>
      </c>
      <c r="D58" s="156">
        <f t="shared" si="10"/>
        <v>1546</v>
      </c>
      <c r="E58" s="150">
        <v>582</v>
      </c>
      <c r="F58" s="150">
        <v>359</v>
      </c>
      <c r="G58" s="150">
        <v>251</v>
      </c>
      <c r="H58" s="150">
        <v>208</v>
      </c>
      <c r="I58" s="150">
        <v>146</v>
      </c>
    </row>
    <row r="59" spans="1:9" ht="15.95" customHeight="1">
      <c r="A59" s="152" t="s">
        <v>425</v>
      </c>
      <c r="B59" s="156">
        <f t="shared" si="9"/>
        <v>5365</v>
      </c>
      <c r="C59" s="149">
        <v>596</v>
      </c>
      <c r="D59" s="156">
        <f t="shared" si="10"/>
        <v>4769</v>
      </c>
      <c r="E59" s="150">
        <v>1583</v>
      </c>
      <c r="F59" s="150">
        <v>45</v>
      </c>
      <c r="G59" s="150">
        <v>1377</v>
      </c>
      <c r="H59" s="150">
        <v>1238</v>
      </c>
      <c r="I59" s="150">
        <v>526</v>
      </c>
    </row>
    <row r="60" spans="1:9" ht="15.95" customHeight="1">
      <c r="A60" s="152" t="s">
        <v>426</v>
      </c>
      <c r="B60" s="156">
        <f t="shared" si="9"/>
        <v>100</v>
      </c>
      <c r="C60" s="149"/>
      <c r="D60" s="156">
        <f t="shared" si="10"/>
        <v>100</v>
      </c>
      <c r="E60" s="150">
        <v>100</v>
      </c>
      <c r="F60" s="150"/>
      <c r="G60" s="150"/>
      <c r="H60" s="150"/>
      <c r="I60" s="150"/>
    </row>
    <row r="61" spans="1:9" ht="15.95" customHeight="1">
      <c r="A61" s="152" t="s">
        <v>427</v>
      </c>
      <c r="B61" s="156">
        <f t="shared" si="9"/>
        <v>888</v>
      </c>
      <c r="C61" s="149"/>
      <c r="D61" s="156">
        <f t="shared" si="10"/>
        <v>888</v>
      </c>
      <c r="E61" s="150">
        <v>290</v>
      </c>
      <c r="F61" s="150">
        <v>107</v>
      </c>
      <c r="G61" s="153">
        <v>142</v>
      </c>
      <c r="H61" s="150">
        <v>271</v>
      </c>
      <c r="I61" s="150">
        <v>78</v>
      </c>
    </row>
    <row r="62" spans="1:9" ht="15.95" customHeight="1">
      <c r="A62" s="152" t="s">
        <v>428</v>
      </c>
      <c r="B62" s="156">
        <f t="shared" si="9"/>
        <v>19090</v>
      </c>
      <c r="C62" s="149">
        <v>19090</v>
      </c>
      <c r="D62" s="156">
        <f t="shared" si="10"/>
        <v>0</v>
      </c>
      <c r="E62" s="150"/>
      <c r="F62" s="150"/>
      <c r="G62" s="153"/>
      <c r="H62" s="150"/>
      <c r="I62" s="150"/>
    </row>
    <row r="63" spans="1:9" ht="15.95" customHeight="1">
      <c r="A63" s="152" t="s">
        <v>429</v>
      </c>
      <c r="B63" s="156">
        <f t="shared" si="9"/>
        <v>2943</v>
      </c>
      <c r="C63" s="149"/>
      <c r="D63" s="156">
        <f t="shared" si="10"/>
        <v>2943</v>
      </c>
      <c r="E63" s="150">
        <v>1751</v>
      </c>
      <c r="F63" s="150"/>
      <c r="G63" s="150">
        <v>550</v>
      </c>
      <c r="H63" s="150">
        <v>404</v>
      </c>
      <c r="I63" s="150">
        <v>238</v>
      </c>
    </row>
    <row r="64" spans="1:9" ht="15.95" customHeight="1">
      <c r="A64" s="152" t="s">
        <v>430</v>
      </c>
      <c r="B64" s="156">
        <f t="shared" si="9"/>
        <v>167</v>
      </c>
      <c r="C64" s="149"/>
      <c r="D64" s="156">
        <f t="shared" si="10"/>
        <v>167</v>
      </c>
      <c r="E64" s="150">
        <v>42</v>
      </c>
      <c r="F64" s="150"/>
      <c r="G64" s="150">
        <v>42</v>
      </c>
      <c r="H64" s="150">
        <v>41</v>
      </c>
      <c r="I64" s="150">
        <v>42</v>
      </c>
    </row>
    <row r="65" spans="1:9" ht="15.95" customHeight="1">
      <c r="A65" s="152" t="s">
        <v>861</v>
      </c>
      <c r="B65" s="156">
        <f t="shared" si="9"/>
        <v>1516</v>
      </c>
      <c r="C65" s="149">
        <v>1516</v>
      </c>
      <c r="D65" s="156">
        <f t="shared" si="10"/>
        <v>0</v>
      </c>
      <c r="E65" s="150"/>
      <c r="F65" s="150"/>
      <c r="G65" s="150"/>
      <c r="H65" s="150"/>
      <c r="I65" s="150"/>
    </row>
    <row r="66" spans="1:9" ht="15.95" customHeight="1">
      <c r="A66" s="155" t="s">
        <v>431</v>
      </c>
      <c r="B66" s="156">
        <f t="shared" si="9"/>
        <v>12835</v>
      </c>
      <c r="C66" s="156">
        <f t="shared" ref="C66:I66" si="11">SUM(C67:C74)</f>
        <v>3127</v>
      </c>
      <c r="D66" s="156">
        <f t="shared" si="10"/>
        <v>9708</v>
      </c>
      <c r="E66" s="157">
        <f t="shared" si="11"/>
        <v>2698</v>
      </c>
      <c r="F66" s="157">
        <f t="shared" si="11"/>
        <v>3723</v>
      </c>
      <c r="G66" s="157">
        <f t="shared" si="11"/>
        <v>1831</v>
      </c>
      <c r="H66" s="157">
        <f t="shared" si="11"/>
        <v>1066</v>
      </c>
      <c r="I66" s="157">
        <f t="shared" si="11"/>
        <v>390</v>
      </c>
    </row>
    <row r="67" spans="1:9" ht="15.95" customHeight="1">
      <c r="A67" s="152" t="s">
        <v>432</v>
      </c>
      <c r="B67" s="156">
        <f t="shared" si="9"/>
        <v>2123</v>
      </c>
      <c r="C67" s="149">
        <v>626</v>
      </c>
      <c r="D67" s="156">
        <f t="shared" si="10"/>
        <v>1497</v>
      </c>
      <c r="E67" s="150">
        <v>257</v>
      </c>
      <c r="F67" s="150">
        <v>204</v>
      </c>
      <c r="G67" s="150">
        <v>502</v>
      </c>
      <c r="H67" s="150">
        <v>385</v>
      </c>
      <c r="I67" s="150">
        <v>149</v>
      </c>
    </row>
    <row r="68" spans="1:9" ht="15.95" customHeight="1">
      <c r="A68" s="152" t="s">
        <v>433</v>
      </c>
      <c r="B68" s="156">
        <f t="shared" si="9"/>
        <v>1200</v>
      </c>
      <c r="C68" s="149"/>
      <c r="D68" s="156">
        <f t="shared" si="10"/>
        <v>1200</v>
      </c>
      <c r="E68" s="150"/>
      <c r="F68" s="150"/>
      <c r="G68" s="150">
        <v>800</v>
      </c>
      <c r="H68" s="150">
        <v>400</v>
      </c>
      <c r="I68" s="150"/>
    </row>
    <row r="69" spans="1:9" ht="15.95" customHeight="1">
      <c r="A69" s="152" t="s">
        <v>434</v>
      </c>
      <c r="B69" s="156">
        <f t="shared" si="9"/>
        <v>747</v>
      </c>
      <c r="C69" s="149"/>
      <c r="D69" s="156">
        <f t="shared" si="10"/>
        <v>747</v>
      </c>
      <c r="E69" s="150">
        <v>263</v>
      </c>
      <c r="F69" s="150">
        <v>339</v>
      </c>
      <c r="G69" s="150">
        <v>138</v>
      </c>
      <c r="H69" s="150">
        <v>7</v>
      </c>
      <c r="I69" s="150"/>
    </row>
    <row r="70" spans="1:9" ht="15.95" customHeight="1">
      <c r="A70" s="152" t="s">
        <v>435</v>
      </c>
      <c r="B70" s="156">
        <f t="shared" si="9"/>
        <v>2677</v>
      </c>
      <c r="C70" s="149"/>
      <c r="D70" s="156">
        <f t="shared" si="10"/>
        <v>2677</v>
      </c>
      <c r="E70" s="150">
        <v>1508</v>
      </c>
      <c r="F70" s="150">
        <v>944</v>
      </c>
      <c r="G70" s="150">
        <v>161</v>
      </c>
      <c r="H70" s="150">
        <v>54</v>
      </c>
      <c r="I70" s="150">
        <v>10</v>
      </c>
    </row>
    <row r="71" spans="1:9" ht="15.95" customHeight="1">
      <c r="A71" s="152" t="s">
        <v>436</v>
      </c>
      <c r="B71" s="156">
        <f t="shared" si="9"/>
        <v>1971</v>
      </c>
      <c r="C71" s="149"/>
      <c r="D71" s="156">
        <f t="shared" si="10"/>
        <v>1971</v>
      </c>
      <c r="E71" s="150"/>
      <c r="F71" s="150">
        <v>1971</v>
      </c>
      <c r="G71" s="150"/>
      <c r="H71" s="150"/>
      <c r="I71" s="150"/>
    </row>
    <row r="72" spans="1:9" ht="15.95" customHeight="1">
      <c r="A72" s="152" t="s">
        <v>437</v>
      </c>
      <c r="B72" s="156">
        <f t="shared" si="9"/>
        <v>165</v>
      </c>
      <c r="C72" s="149"/>
      <c r="D72" s="156">
        <f t="shared" si="10"/>
        <v>165</v>
      </c>
      <c r="E72" s="150">
        <v>165</v>
      </c>
      <c r="F72" s="150"/>
      <c r="G72" s="150"/>
      <c r="H72" s="150"/>
      <c r="I72" s="150"/>
    </row>
    <row r="73" spans="1:9" ht="15.95" customHeight="1">
      <c r="A73" s="152" t="s">
        <v>438</v>
      </c>
      <c r="B73" s="156">
        <f t="shared" si="9"/>
        <v>150</v>
      </c>
      <c r="C73" s="149"/>
      <c r="D73" s="156">
        <f t="shared" si="10"/>
        <v>150</v>
      </c>
      <c r="E73" s="150">
        <v>150</v>
      </c>
      <c r="F73" s="150"/>
      <c r="G73" s="150"/>
      <c r="H73" s="150"/>
      <c r="I73" s="150"/>
    </row>
    <row r="74" spans="1:9" ht="15.95" customHeight="1">
      <c r="A74" s="152" t="s">
        <v>439</v>
      </c>
      <c r="B74" s="156">
        <f t="shared" si="9"/>
        <v>3802</v>
      </c>
      <c r="C74" s="149">
        <v>2501</v>
      </c>
      <c r="D74" s="156">
        <f t="shared" si="10"/>
        <v>1301</v>
      </c>
      <c r="E74" s="150">
        <v>355</v>
      </c>
      <c r="F74" s="150">
        <v>265</v>
      </c>
      <c r="G74" s="150">
        <v>230</v>
      </c>
      <c r="H74" s="150">
        <v>220</v>
      </c>
      <c r="I74" s="150">
        <v>231</v>
      </c>
    </row>
    <row r="75" spans="1:9" ht="15.95" customHeight="1">
      <c r="A75" s="155" t="s">
        <v>440</v>
      </c>
      <c r="B75" s="156">
        <f t="shared" si="9"/>
        <v>14738</v>
      </c>
      <c r="C75" s="156">
        <f t="shared" ref="C75:I75" si="12">SUM(C76:C79)</f>
        <v>700</v>
      </c>
      <c r="D75" s="156">
        <f t="shared" si="10"/>
        <v>14038</v>
      </c>
      <c r="E75" s="157">
        <f t="shared" si="12"/>
        <v>5063</v>
      </c>
      <c r="F75" s="157">
        <f t="shared" si="12"/>
        <v>2150</v>
      </c>
      <c r="G75" s="157">
        <f t="shared" si="12"/>
        <v>1038</v>
      </c>
      <c r="H75" s="157">
        <f t="shared" si="12"/>
        <v>1775</v>
      </c>
      <c r="I75" s="157">
        <f t="shared" si="12"/>
        <v>4012</v>
      </c>
    </row>
    <row r="76" spans="1:9" ht="15.95" customHeight="1">
      <c r="A76" s="152" t="s">
        <v>441</v>
      </c>
      <c r="B76" s="156">
        <f t="shared" si="9"/>
        <v>26</v>
      </c>
      <c r="C76" s="149"/>
      <c r="D76" s="156">
        <f t="shared" si="10"/>
        <v>26</v>
      </c>
      <c r="E76" s="150"/>
      <c r="F76" s="150"/>
      <c r="G76" s="150"/>
      <c r="H76" s="150"/>
      <c r="I76" s="150">
        <v>26</v>
      </c>
    </row>
    <row r="77" spans="1:9" ht="15.95" customHeight="1">
      <c r="A77" s="152" t="s">
        <v>442</v>
      </c>
      <c r="B77" s="156">
        <f t="shared" si="9"/>
        <v>2838</v>
      </c>
      <c r="C77" s="149">
        <v>500</v>
      </c>
      <c r="D77" s="156">
        <f t="shared" si="10"/>
        <v>2338</v>
      </c>
      <c r="E77" s="150">
        <v>800</v>
      </c>
      <c r="F77" s="150"/>
      <c r="G77" s="150">
        <v>318</v>
      </c>
      <c r="H77" s="150">
        <v>1220</v>
      </c>
      <c r="I77" s="150"/>
    </row>
    <row r="78" spans="1:9" ht="15.95" customHeight="1">
      <c r="A78" s="152" t="s">
        <v>443</v>
      </c>
      <c r="B78" s="156">
        <f t="shared" si="9"/>
        <v>2432</v>
      </c>
      <c r="C78" s="149"/>
      <c r="D78" s="156">
        <f t="shared" si="10"/>
        <v>2432</v>
      </c>
      <c r="E78" s="150"/>
      <c r="F78" s="150"/>
      <c r="G78" s="150"/>
      <c r="H78" s="150">
        <v>555</v>
      </c>
      <c r="I78" s="150">
        <v>1877</v>
      </c>
    </row>
    <row r="79" spans="1:9" ht="15.95" customHeight="1">
      <c r="A79" s="152" t="s">
        <v>444</v>
      </c>
      <c r="B79" s="156">
        <f t="shared" si="9"/>
        <v>9442</v>
      </c>
      <c r="C79" s="149">
        <v>200</v>
      </c>
      <c r="D79" s="156">
        <f t="shared" si="10"/>
        <v>9242</v>
      </c>
      <c r="E79" s="150">
        <v>4263</v>
      </c>
      <c r="F79" s="150">
        <v>2150</v>
      </c>
      <c r="G79" s="150">
        <v>720</v>
      </c>
      <c r="H79" s="150"/>
      <c r="I79" s="150">
        <v>2109</v>
      </c>
    </row>
    <row r="80" spans="1:9" ht="15.95" customHeight="1">
      <c r="A80" s="155" t="s">
        <v>445</v>
      </c>
      <c r="B80" s="156">
        <f t="shared" si="9"/>
        <v>80204</v>
      </c>
      <c r="C80" s="156">
        <f t="shared" ref="C80:I80" si="13">SUM(C81:C88)</f>
        <v>5309</v>
      </c>
      <c r="D80" s="156">
        <f t="shared" si="10"/>
        <v>74895</v>
      </c>
      <c r="E80" s="157">
        <f t="shared" si="13"/>
        <v>35242</v>
      </c>
      <c r="F80" s="157">
        <f t="shared" si="13"/>
        <v>10129</v>
      </c>
      <c r="G80" s="157">
        <f t="shared" si="13"/>
        <v>17738</v>
      </c>
      <c r="H80" s="157">
        <f t="shared" si="13"/>
        <v>10407</v>
      </c>
      <c r="I80" s="157">
        <f t="shared" si="13"/>
        <v>1379</v>
      </c>
    </row>
    <row r="81" spans="1:9" ht="15.95" customHeight="1">
      <c r="A81" s="152" t="s">
        <v>446</v>
      </c>
      <c r="B81" s="156">
        <f t="shared" si="9"/>
        <v>17990</v>
      </c>
      <c r="C81" s="149">
        <v>2789</v>
      </c>
      <c r="D81" s="156">
        <f t="shared" si="10"/>
        <v>15201</v>
      </c>
      <c r="E81" s="150">
        <v>3640</v>
      </c>
      <c r="F81" s="150">
        <v>2469</v>
      </c>
      <c r="G81" s="150">
        <v>4609</v>
      </c>
      <c r="H81" s="150">
        <v>4108</v>
      </c>
      <c r="I81" s="150">
        <v>375</v>
      </c>
    </row>
    <row r="82" spans="1:9" ht="15.95" customHeight="1">
      <c r="A82" s="152" t="s">
        <v>862</v>
      </c>
      <c r="B82" s="156">
        <f t="shared" si="9"/>
        <v>8261</v>
      </c>
      <c r="C82" s="149">
        <v>273</v>
      </c>
      <c r="D82" s="156">
        <f t="shared" si="10"/>
        <v>7988</v>
      </c>
      <c r="E82" s="150">
        <v>3158</v>
      </c>
      <c r="F82" s="150">
        <v>2711</v>
      </c>
      <c r="G82" s="150">
        <v>608</v>
      </c>
      <c r="H82" s="150">
        <v>1182</v>
      </c>
      <c r="I82" s="150">
        <v>329</v>
      </c>
    </row>
    <row r="83" spans="1:9" ht="15.95" customHeight="1">
      <c r="A83" s="152" t="s">
        <v>447</v>
      </c>
      <c r="B83" s="156">
        <f t="shared" si="9"/>
        <v>9034</v>
      </c>
      <c r="C83" s="149">
        <v>614</v>
      </c>
      <c r="D83" s="156">
        <f t="shared" si="10"/>
        <v>8420</v>
      </c>
      <c r="E83" s="150">
        <v>3021</v>
      </c>
      <c r="F83" s="150">
        <v>270</v>
      </c>
      <c r="G83" s="150">
        <v>2971</v>
      </c>
      <c r="H83" s="150">
        <v>2158</v>
      </c>
      <c r="I83" s="150"/>
    </row>
    <row r="84" spans="1:9" ht="15.95" customHeight="1">
      <c r="A84" s="152" t="s">
        <v>448</v>
      </c>
      <c r="B84" s="156">
        <f t="shared" si="9"/>
        <v>29171</v>
      </c>
      <c r="C84" s="149"/>
      <c r="D84" s="156">
        <f t="shared" si="10"/>
        <v>29171</v>
      </c>
      <c r="E84" s="150">
        <v>15440</v>
      </c>
      <c r="F84" s="150">
        <v>3815</v>
      </c>
      <c r="G84" s="150">
        <v>8659</v>
      </c>
      <c r="H84" s="150">
        <v>692</v>
      </c>
      <c r="I84" s="150">
        <v>565</v>
      </c>
    </row>
    <row r="85" spans="1:9" ht="15.95" customHeight="1">
      <c r="A85" s="152" t="s">
        <v>449</v>
      </c>
      <c r="B85" s="156">
        <f t="shared" si="9"/>
        <v>10559</v>
      </c>
      <c r="C85" s="149"/>
      <c r="D85" s="156">
        <f t="shared" si="10"/>
        <v>10559</v>
      </c>
      <c r="E85" s="150">
        <v>7700</v>
      </c>
      <c r="F85" s="150">
        <v>611</v>
      </c>
      <c r="G85" s="150">
        <v>200</v>
      </c>
      <c r="H85" s="150">
        <v>2048</v>
      </c>
      <c r="I85" s="150"/>
    </row>
    <row r="86" spans="1:9" ht="15.95" customHeight="1">
      <c r="A86" s="152" t="s">
        <v>450</v>
      </c>
      <c r="B86" s="156">
        <f t="shared" si="9"/>
        <v>2927</v>
      </c>
      <c r="C86" s="149"/>
      <c r="D86" s="156">
        <f t="shared" si="10"/>
        <v>2927</v>
      </c>
      <c r="E86" s="150">
        <v>1873</v>
      </c>
      <c r="F86" s="150">
        <v>105</v>
      </c>
      <c r="G86" s="150">
        <v>620</v>
      </c>
      <c r="H86" s="150">
        <v>219</v>
      </c>
      <c r="I86" s="150">
        <v>110</v>
      </c>
    </row>
    <row r="87" spans="1:9" ht="15.95" customHeight="1">
      <c r="A87" s="152" t="s">
        <v>451</v>
      </c>
      <c r="B87" s="156">
        <f t="shared" si="9"/>
        <v>2137</v>
      </c>
      <c r="C87" s="149">
        <v>1583</v>
      </c>
      <c r="D87" s="156">
        <f t="shared" si="10"/>
        <v>554</v>
      </c>
      <c r="E87" s="150">
        <v>335</v>
      </c>
      <c r="F87" s="150">
        <v>148</v>
      </c>
      <c r="G87" s="153">
        <v>71</v>
      </c>
      <c r="H87" s="150"/>
      <c r="I87" s="150"/>
    </row>
    <row r="88" spans="1:9" ht="15.95" customHeight="1">
      <c r="A88" s="152" t="s">
        <v>452</v>
      </c>
      <c r="B88" s="156">
        <f t="shared" si="9"/>
        <v>125</v>
      </c>
      <c r="C88" s="149">
        <v>50</v>
      </c>
      <c r="D88" s="156">
        <f t="shared" si="10"/>
        <v>75</v>
      </c>
      <c r="E88" s="150">
        <v>75</v>
      </c>
      <c r="F88" s="150"/>
      <c r="G88" s="150"/>
      <c r="H88" s="150"/>
      <c r="I88" s="150"/>
    </row>
    <row r="89" spans="1:9" ht="15.95" customHeight="1">
      <c r="A89" s="155" t="s">
        <v>453</v>
      </c>
      <c r="B89" s="156">
        <f t="shared" si="9"/>
        <v>12469</v>
      </c>
      <c r="C89" s="156">
        <f t="shared" ref="C89:I89" si="14">SUM(C90:C91)</f>
        <v>2251</v>
      </c>
      <c r="D89" s="156">
        <f t="shared" si="10"/>
        <v>10218</v>
      </c>
      <c r="E89" s="157">
        <f t="shared" si="14"/>
        <v>5863</v>
      </c>
      <c r="F89" s="157">
        <f t="shared" si="14"/>
        <v>39</v>
      </c>
      <c r="G89" s="157">
        <f t="shared" si="14"/>
        <v>3866</v>
      </c>
      <c r="H89" s="157">
        <f t="shared" si="14"/>
        <v>372</v>
      </c>
      <c r="I89" s="157">
        <f t="shared" si="14"/>
        <v>78</v>
      </c>
    </row>
    <row r="90" spans="1:9" ht="15.95" customHeight="1">
      <c r="A90" s="152" t="s">
        <v>454</v>
      </c>
      <c r="B90" s="156">
        <f t="shared" si="9"/>
        <v>1202</v>
      </c>
      <c r="C90" s="149"/>
      <c r="D90" s="156">
        <f t="shared" si="10"/>
        <v>1202</v>
      </c>
      <c r="E90" s="150">
        <v>752</v>
      </c>
      <c r="F90" s="150"/>
      <c r="G90" s="150"/>
      <c r="H90" s="150">
        <v>372</v>
      </c>
      <c r="I90" s="150">
        <v>78</v>
      </c>
    </row>
    <row r="91" spans="1:9" ht="15.95" customHeight="1">
      <c r="A91" s="152" t="s">
        <v>863</v>
      </c>
      <c r="B91" s="156">
        <f t="shared" si="9"/>
        <v>11267</v>
      </c>
      <c r="C91" s="149">
        <v>2251</v>
      </c>
      <c r="D91" s="156">
        <f t="shared" si="10"/>
        <v>9016</v>
      </c>
      <c r="E91" s="150">
        <v>5111</v>
      </c>
      <c r="F91" s="150">
        <v>39</v>
      </c>
      <c r="G91" s="150">
        <v>3866</v>
      </c>
      <c r="H91" s="150"/>
      <c r="I91" s="150"/>
    </row>
    <row r="92" spans="1:9" ht="15.95" customHeight="1">
      <c r="A92" s="155" t="s">
        <v>455</v>
      </c>
      <c r="B92" s="156">
        <f t="shared" si="9"/>
        <v>2557</v>
      </c>
      <c r="C92" s="156">
        <f t="shared" ref="C92:I92" si="15">SUM(C93:C97)</f>
        <v>0</v>
      </c>
      <c r="D92" s="156">
        <f t="shared" si="10"/>
        <v>2557</v>
      </c>
      <c r="E92" s="157">
        <f t="shared" si="15"/>
        <v>720</v>
      </c>
      <c r="F92" s="157">
        <f t="shared" si="15"/>
        <v>90</v>
      </c>
      <c r="G92" s="157">
        <f t="shared" si="15"/>
        <v>150</v>
      </c>
      <c r="H92" s="157">
        <f t="shared" si="15"/>
        <v>777</v>
      </c>
      <c r="I92" s="157">
        <f t="shared" si="15"/>
        <v>820</v>
      </c>
    </row>
    <row r="93" spans="1:9" ht="15.95" customHeight="1">
      <c r="A93" s="152" t="s">
        <v>456</v>
      </c>
      <c r="B93" s="156">
        <f t="shared" si="9"/>
        <v>120</v>
      </c>
      <c r="C93" s="149"/>
      <c r="D93" s="156">
        <f t="shared" si="10"/>
        <v>120</v>
      </c>
      <c r="E93" s="150"/>
      <c r="F93" s="150"/>
      <c r="G93" s="150"/>
      <c r="H93" s="150"/>
      <c r="I93" s="150">
        <v>120</v>
      </c>
    </row>
    <row r="94" spans="1:9" ht="15.95" customHeight="1">
      <c r="A94" s="152" t="s">
        <v>457</v>
      </c>
      <c r="B94" s="156">
        <f t="shared" si="9"/>
        <v>680</v>
      </c>
      <c r="C94" s="149"/>
      <c r="D94" s="156">
        <f t="shared" si="10"/>
        <v>680</v>
      </c>
      <c r="E94" s="150">
        <v>340</v>
      </c>
      <c r="F94" s="150"/>
      <c r="G94" s="150"/>
      <c r="H94" s="150">
        <v>200</v>
      </c>
      <c r="I94" s="150">
        <v>140</v>
      </c>
    </row>
    <row r="95" spans="1:9" ht="15.95" customHeight="1">
      <c r="A95" s="152" t="s">
        <v>458</v>
      </c>
      <c r="B95" s="156">
        <f t="shared" si="9"/>
        <v>0</v>
      </c>
      <c r="C95" s="149"/>
      <c r="D95" s="156">
        <f t="shared" si="10"/>
        <v>0</v>
      </c>
      <c r="E95" s="150"/>
      <c r="F95" s="150"/>
      <c r="G95" s="150"/>
      <c r="H95" s="150"/>
      <c r="I95" s="150"/>
    </row>
    <row r="96" spans="1:9" ht="15.95" customHeight="1">
      <c r="A96" s="152" t="s">
        <v>459</v>
      </c>
      <c r="B96" s="156">
        <f t="shared" si="9"/>
        <v>1703</v>
      </c>
      <c r="C96" s="149"/>
      <c r="D96" s="156">
        <f t="shared" si="10"/>
        <v>1703</v>
      </c>
      <c r="E96" s="150">
        <v>380</v>
      </c>
      <c r="F96" s="150">
        <v>90</v>
      </c>
      <c r="G96" s="150">
        <v>150</v>
      </c>
      <c r="H96" s="150">
        <v>523</v>
      </c>
      <c r="I96" s="150">
        <v>560</v>
      </c>
    </row>
    <row r="97" spans="1:9" ht="15.95" customHeight="1">
      <c r="A97" s="152" t="s">
        <v>460</v>
      </c>
      <c r="B97" s="156">
        <f t="shared" si="9"/>
        <v>54</v>
      </c>
      <c r="C97" s="149"/>
      <c r="D97" s="156">
        <f t="shared" si="10"/>
        <v>54</v>
      </c>
      <c r="E97" s="150"/>
      <c r="F97" s="150"/>
      <c r="G97" s="150"/>
      <c r="H97" s="150">
        <v>54</v>
      </c>
      <c r="I97" s="150"/>
    </row>
    <row r="98" spans="1:9" ht="15.95" customHeight="1">
      <c r="A98" s="155" t="s">
        <v>461</v>
      </c>
      <c r="B98" s="156">
        <f t="shared" si="9"/>
        <v>2897</v>
      </c>
      <c r="C98" s="156">
        <f t="shared" ref="C98:I98" si="16">SUM(C99:C101)</f>
        <v>30</v>
      </c>
      <c r="D98" s="156">
        <f t="shared" si="10"/>
        <v>2867</v>
      </c>
      <c r="E98" s="157">
        <f t="shared" si="16"/>
        <v>871</v>
      </c>
      <c r="F98" s="157">
        <f t="shared" si="16"/>
        <v>0</v>
      </c>
      <c r="G98" s="157">
        <f t="shared" si="16"/>
        <v>1630</v>
      </c>
      <c r="H98" s="157">
        <f t="shared" si="16"/>
        <v>366</v>
      </c>
      <c r="I98" s="157">
        <f t="shared" si="16"/>
        <v>0</v>
      </c>
    </row>
    <row r="99" spans="1:9" ht="15.95" customHeight="1">
      <c r="A99" s="152" t="s">
        <v>462</v>
      </c>
      <c r="B99" s="156">
        <f t="shared" si="9"/>
        <v>2081</v>
      </c>
      <c r="C99" s="149">
        <v>30</v>
      </c>
      <c r="D99" s="156">
        <f t="shared" si="10"/>
        <v>2051</v>
      </c>
      <c r="E99" s="150">
        <v>551</v>
      </c>
      <c r="F99" s="150"/>
      <c r="G99" s="150">
        <v>1500</v>
      </c>
      <c r="H99" s="150"/>
      <c r="I99" s="150"/>
    </row>
    <row r="100" spans="1:9" ht="15.95" customHeight="1">
      <c r="A100" s="152" t="s">
        <v>463</v>
      </c>
      <c r="B100" s="156">
        <f t="shared" si="9"/>
        <v>386</v>
      </c>
      <c r="C100" s="149"/>
      <c r="D100" s="156">
        <f t="shared" si="10"/>
        <v>386</v>
      </c>
      <c r="E100" s="150">
        <v>20</v>
      </c>
      <c r="F100" s="150"/>
      <c r="G100" s="150"/>
      <c r="H100" s="150">
        <v>366</v>
      </c>
      <c r="I100" s="150"/>
    </row>
    <row r="101" spans="1:9" ht="15.95" customHeight="1">
      <c r="A101" s="152" t="s">
        <v>464</v>
      </c>
      <c r="B101" s="156">
        <f t="shared" si="9"/>
        <v>430</v>
      </c>
      <c r="C101" s="149"/>
      <c r="D101" s="156">
        <f t="shared" si="10"/>
        <v>430</v>
      </c>
      <c r="E101" s="150">
        <v>300</v>
      </c>
      <c r="F101" s="150"/>
      <c r="G101" s="150">
        <v>130</v>
      </c>
      <c r="H101" s="150"/>
      <c r="I101" s="150"/>
    </row>
    <row r="102" spans="1:9" ht="15.95" customHeight="1">
      <c r="A102" s="155" t="s">
        <v>465</v>
      </c>
      <c r="B102" s="156">
        <f t="shared" si="9"/>
        <v>291</v>
      </c>
      <c r="C102" s="156">
        <f t="shared" ref="C102:I102" si="17">SUM(C103:C104)</f>
        <v>291</v>
      </c>
      <c r="D102" s="156">
        <f t="shared" si="10"/>
        <v>0</v>
      </c>
      <c r="E102" s="157">
        <f t="shared" si="17"/>
        <v>0</v>
      </c>
      <c r="F102" s="157">
        <f t="shared" si="17"/>
        <v>0</v>
      </c>
      <c r="G102" s="157">
        <f t="shared" si="17"/>
        <v>0</v>
      </c>
      <c r="H102" s="157">
        <f t="shared" si="17"/>
        <v>0</v>
      </c>
      <c r="I102" s="157">
        <f t="shared" si="17"/>
        <v>0</v>
      </c>
    </row>
    <row r="103" spans="1:9" ht="15.95" customHeight="1">
      <c r="A103" s="152" t="s">
        <v>466</v>
      </c>
      <c r="B103" s="156">
        <f t="shared" si="9"/>
        <v>291</v>
      </c>
      <c r="C103" s="149">
        <v>291</v>
      </c>
      <c r="D103" s="156">
        <f t="shared" si="10"/>
        <v>0</v>
      </c>
      <c r="E103" s="150"/>
      <c r="F103" s="150"/>
      <c r="G103" s="150"/>
      <c r="H103" s="150"/>
      <c r="I103" s="150"/>
    </row>
    <row r="104" spans="1:9" ht="15.95" customHeight="1">
      <c r="A104" s="152" t="s">
        <v>467</v>
      </c>
      <c r="B104" s="156">
        <f t="shared" si="9"/>
        <v>0</v>
      </c>
      <c r="C104" s="149"/>
      <c r="D104" s="156">
        <f t="shared" si="10"/>
        <v>0</v>
      </c>
      <c r="E104" s="150"/>
      <c r="F104" s="150"/>
      <c r="G104" s="150"/>
      <c r="H104" s="150"/>
      <c r="I104" s="150"/>
    </row>
    <row r="105" spans="1:9" ht="15.95" customHeight="1">
      <c r="A105" s="155" t="s">
        <v>864</v>
      </c>
      <c r="B105" s="156">
        <f t="shared" si="9"/>
        <v>26406</v>
      </c>
      <c r="C105" s="156">
        <f t="shared" ref="C105:I105" si="18">SUM(C106:C107)</f>
        <v>17295</v>
      </c>
      <c r="D105" s="156">
        <f t="shared" si="10"/>
        <v>9111</v>
      </c>
      <c r="E105" s="157">
        <f t="shared" si="18"/>
        <v>7120</v>
      </c>
      <c r="F105" s="157">
        <f t="shared" si="18"/>
        <v>153</v>
      </c>
      <c r="G105" s="157">
        <f t="shared" si="18"/>
        <v>380</v>
      </c>
      <c r="H105" s="157">
        <f t="shared" si="18"/>
        <v>1239</v>
      </c>
      <c r="I105" s="157">
        <f t="shared" si="18"/>
        <v>219</v>
      </c>
    </row>
    <row r="106" spans="1:9" ht="15.95" customHeight="1">
      <c r="A106" s="152" t="s">
        <v>865</v>
      </c>
      <c r="B106" s="156">
        <f t="shared" si="9"/>
        <v>26406</v>
      </c>
      <c r="C106" s="149">
        <v>17295</v>
      </c>
      <c r="D106" s="156">
        <f t="shared" si="10"/>
        <v>9111</v>
      </c>
      <c r="E106" s="150">
        <v>7120</v>
      </c>
      <c r="F106" s="150">
        <v>153</v>
      </c>
      <c r="G106" s="150">
        <v>380</v>
      </c>
      <c r="H106" s="150">
        <v>1239</v>
      </c>
      <c r="I106" s="150">
        <v>219</v>
      </c>
    </row>
    <row r="107" spans="1:9" ht="15.95" customHeight="1">
      <c r="A107" s="152" t="s">
        <v>866</v>
      </c>
      <c r="B107" s="156">
        <f t="shared" si="9"/>
        <v>0</v>
      </c>
      <c r="C107" s="149"/>
      <c r="D107" s="156">
        <f t="shared" si="10"/>
        <v>0</v>
      </c>
      <c r="E107" s="150"/>
      <c r="F107" s="150"/>
      <c r="G107" s="150"/>
      <c r="H107" s="150"/>
      <c r="I107" s="150"/>
    </row>
    <row r="108" spans="1:9" ht="15.95" customHeight="1">
      <c r="A108" s="155" t="s">
        <v>468</v>
      </c>
      <c r="B108" s="156">
        <f t="shared" si="9"/>
        <v>26182</v>
      </c>
      <c r="C108" s="156">
        <f>SUM(C109)</f>
        <v>11107</v>
      </c>
      <c r="D108" s="156">
        <f t="shared" si="10"/>
        <v>15075</v>
      </c>
      <c r="E108" s="157">
        <f>SUM(E109)</f>
        <v>6686</v>
      </c>
      <c r="F108" s="157">
        <f>SUM(F109)</f>
        <v>900</v>
      </c>
      <c r="G108" s="157">
        <f>SUM(G109)</f>
        <v>2452</v>
      </c>
      <c r="H108" s="157">
        <f>SUM(H109)</f>
        <v>4179</v>
      </c>
      <c r="I108" s="157">
        <f>SUM(I109)</f>
        <v>858</v>
      </c>
    </row>
    <row r="109" spans="1:9" ht="15.95" customHeight="1">
      <c r="A109" s="152" t="s">
        <v>469</v>
      </c>
      <c r="B109" s="156">
        <f t="shared" si="9"/>
        <v>26182</v>
      </c>
      <c r="C109" s="149">
        <v>11107</v>
      </c>
      <c r="D109" s="156">
        <f t="shared" si="10"/>
        <v>15075</v>
      </c>
      <c r="E109" s="150">
        <v>6686</v>
      </c>
      <c r="F109" s="150">
        <v>900</v>
      </c>
      <c r="G109" s="150">
        <v>2452</v>
      </c>
      <c r="H109" s="150">
        <v>4179</v>
      </c>
      <c r="I109" s="150">
        <v>858</v>
      </c>
    </row>
    <row r="110" spans="1:9" ht="15.95" customHeight="1">
      <c r="A110" s="155" t="s">
        <v>470</v>
      </c>
      <c r="B110" s="156">
        <f t="shared" si="9"/>
        <v>50</v>
      </c>
      <c r="C110" s="156">
        <f>SUM(C111:C111)</f>
        <v>50</v>
      </c>
      <c r="D110" s="156">
        <f t="shared" si="10"/>
        <v>0</v>
      </c>
      <c r="E110" s="157">
        <f>SUM(E111:E111)</f>
        <v>0</v>
      </c>
      <c r="F110" s="157">
        <f>SUM(F111:F111)</f>
        <v>0</v>
      </c>
      <c r="G110" s="157">
        <f>SUM(G111:G111)</f>
        <v>0</v>
      </c>
      <c r="H110" s="157">
        <f>SUM(H111:H111)</f>
        <v>0</v>
      </c>
      <c r="I110" s="157">
        <f>SUM(I111:I111)</f>
        <v>0</v>
      </c>
    </row>
    <row r="111" spans="1:9" ht="15.95" customHeight="1">
      <c r="A111" s="152" t="s">
        <v>471</v>
      </c>
      <c r="B111" s="156">
        <f t="shared" si="9"/>
        <v>50</v>
      </c>
      <c r="C111" s="149">
        <v>50</v>
      </c>
      <c r="D111" s="156">
        <f t="shared" si="10"/>
        <v>0</v>
      </c>
      <c r="E111" s="150"/>
      <c r="F111" s="150"/>
      <c r="G111" s="150"/>
      <c r="H111" s="150"/>
      <c r="I111" s="150"/>
    </row>
    <row r="112" spans="1:9" ht="15.95" customHeight="1">
      <c r="A112" s="155" t="s">
        <v>867</v>
      </c>
      <c r="B112" s="156">
        <f t="shared" ref="B112:B113" si="19">SUM(C112:D112)</f>
        <v>0</v>
      </c>
      <c r="C112" s="156">
        <f>SUM(C113)</f>
        <v>0</v>
      </c>
      <c r="D112" s="156">
        <f t="shared" ref="D112:D113" si="20">SUM(E112:I112)</f>
        <v>0</v>
      </c>
      <c r="E112" s="157">
        <f>SUM(E113)</f>
        <v>0</v>
      </c>
      <c r="F112" s="157">
        <f>SUM(F113)</f>
        <v>0</v>
      </c>
      <c r="G112" s="157">
        <f>SUM(G113)</f>
        <v>0</v>
      </c>
      <c r="H112" s="157">
        <f>SUM(H113)</f>
        <v>0</v>
      </c>
      <c r="I112" s="157">
        <f>SUM(I113)</f>
        <v>0</v>
      </c>
    </row>
    <row r="113" spans="1:9" ht="15.95" customHeight="1">
      <c r="A113" s="152" t="s">
        <v>868</v>
      </c>
      <c r="B113" s="156">
        <f t="shared" si="19"/>
        <v>0</v>
      </c>
      <c r="C113" s="149"/>
      <c r="D113" s="156">
        <f t="shared" si="20"/>
        <v>0</v>
      </c>
      <c r="E113" s="150"/>
      <c r="F113" s="150"/>
      <c r="G113" s="150"/>
      <c r="H113" s="150"/>
      <c r="I113" s="150"/>
    </row>
    <row r="114" spans="1:9" ht="15.95" customHeight="1">
      <c r="A114" s="155" t="s">
        <v>472</v>
      </c>
      <c r="B114" s="156">
        <f>SUM(C114:D114)</f>
        <v>215</v>
      </c>
      <c r="C114" s="156">
        <f t="shared" ref="C114:I114" si="21">SUM(C115)</f>
        <v>215</v>
      </c>
      <c r="D114" s="156">
        <f>SUM(E114:I114)</f>
        <v>0</v>
      </c>
      <c r="E114" s="157">
        <f t="shared" si="21"/>
        <v>0</v>
      </c>
      <c r="F114" s="157">
        <f t="shared" si="21"/>
        <v>0</v>
      </c>
      <c r="G114" s="157">
        <f t="shared" si="21"/>
        <v>0</v>
      </c>
      <c r="H114" s="157">
        <f t="shared" si="21"/>
        <v>0</v>
      </c>
      <c r="I114" s="157">
        <f t="shared" si="21"/>
        <v>0</v>
      </c>
    </row>
    <row r="115" spans="1:9" ht="15.95" customHeight="1">
      <c r="A115" s="152" t="s">
        <v>345</v>
      </c>
      <c r="B115" s="156">
        <f>SUM(C115:D115)</f>
        <v>215</v>
      </c>
      <c r="C115" s="149">
        <v>215</v>
      </c>
      <c r="D115" s="156">
        <f>SUM(E115:I115)</f>
        <v>0</v>
      </c>
      <c r="E115" s="150"/>
      <c r="F115" s="150"/>
      <c r="G115" s="150"/>
      <c r="H115" s="150"/>
      <c r="I115" s="150"/>
    </row>
  </sheetData>
  <mergeCells count="1">
    <mergeCell ref="A1:I1"/>
  </mergeCells>
  <phoneticPr fontId="7" type="noConversion"/>
  <pageMargins left="0.78740157480314965" right="0.78740157480314965" top="0.6692913385826772" bottom="0.59055118110236227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3"/>
  <sheetViews>
    <sheetView showZeros="0" workbookViewId="0">
      <pane xSplit="1" ySplit="3" topLeftCell="B4" activePane="bottomRight" state="frozen"/>
      <selection activeCell="K10" sqref="K10"/>
      <selection pane="topRight" activeCell="K10" sqref="K10"/>
      <selection pane="bottomLeft" activeCell="K10" sqref="K10"/>
      <selection pane="bottomRight" activeCell="K9" sqref="K9"/>
    </sheetView>
  </sheetViews>
  <sheetFormatPr defaultColWidth="7.875" defaultRowHeight="13.5"/>
  <cols>
    <col min="1" max="1" width="38.375" style="104" customWidth="1"/>
    <col min="2" max="2" width="14.875" style="104" customWidth="1"/>
    <col min="3" max="3" width="14.875" style="105" customWidth="1"/>
    <col min="4" max="4" width="14.875" style="104" customWidth="1"/>
    <col min="5" max="5" width="16.125" style="180" customWidth="1"/>
    <col min="6" max="6" width="18.875" style="180" customWidth="1"/>
    <col min="7" max="16384" width="7.875" style="104"/>
  </cols>
  <sheetData>
    <row r="1" spans="1:6" s="102" customFormat="1" ht="28.5" customHeight="1">
      <c r="A1" s="501" t="s">
        <v>583</v>
      </c>
      <c r="B1" s="501"/>
      <c r="C1" s="501"/>
      <c r="D1" s="501"/>
      <c r="E1" s="501"/>
      <c r="F1" s="501"/>
    </row>
    <row r="2" spans="1:6" ht="17.25" customHeight="1">
      <c r="A2" s="171" t="s">
        <v>473</v>
      </c>
      <c r="B2" s="172"/>
      <c r="C2" s="172"/>
      <c r="D2" s="173"/>
      <c r="E2" s="513" t="s">
        <v>63</v>
      </c>
      <c r="F2" s="513"/>
    </row>
    <row r="3" spans="1:6" s="105" customFormat="1" ht="34.5" customHeight="1">
      <c r="A3" s="259" t="s">
        <v>75</v>
      </c>
      <c r="B3" s="259" t="s">
        <v>805</v>
      </c>
      <c r="C3" s="259" t="s">
        <v>806</v>
      </c>
      <c r="D3" s="259" t="s">
        <v>807</v>
      </c>
      <c r="E3" s="174" t="s">
        <v>808</v>
      </c>
      <c r="F3" s="174" t="s">
        <v>809</v>
      </c>
    </row>
    <row r="4" spans="1:6" ht="29.25" customHeight="1">
      <c r="A4" s="175" t="s">
        <v>810</v>
      </c>
      <c r="B4" s="176">
        <v>39849</v>
      </c>
      <c r="C4" s="276">
        <v>24360</v>
      </c>
      <c r="D4" s="176">
        <v>215643</v>
      </c>
      <c r="E4" s="177">
        <f>D4/C4</f>
        <v>8.8520000000000003</v>
      </c>
      <c r="F4" s="178">
        <f>(D4-B4)/B4</f>
        <v>4.4119999999999999</v>
      </c>
    </row>
    <row r="5" spans="1:6" ht="29.25" customHeight="1">
      <c r="A5" s="175" t="s">
        <v>811</v>
      </c>
      <c r="B5" s="176">
        <v>1568</v>
      </c>
      <c r="C5" s="176"/>
      <c r="D5" s="176"/>
      <c r="E5" s="177"/>
      <c r="F5" s="178"/>
    </row>
    <row r="6" spans="1:6" ht="29.25" customHeight="1">
      <c r="A6" s="175" t="s">
        <v>812</v>
      </c>
      <c r="B6" s="176">
        <v>33</v>
      </c>
      <c r="C6" s="176">
        <v>190</v>
      </c>
      <c r="D6" s="176"/>
      <c r="E6" s="177">
        <f t="shared" ref="E6:E15" si="0">D6/C6</f>
        <v>0</v>
      </c>
      <c r="F6" s="178"/>
    </row>
    <row r="7" spans="1:6" ht="29.25" customHeight="1">
      <c r="A7" s="175" t="s">
        <v>813</v>
      </c>
      <c r="B7" s="176">
        <v>456</v>
      </c>
      <c r="C7" s="176">
        <v>710</v>
      </c>
      <c r="D7" s="176"/>
      <c r="E7" s="177">
        <f t="shared" si="0"/>
        <v>0</v>
      </c>
      <c r="F7" s="178"/>
    </row>
    <row r="8" spans="1:6" ht="29.25" customHeight="1">
      <c r="A8" s="175" t="s">
        <v>814</v>
      </c>
      <c r="B8" s="176">
        <v>1181</v>
      </c>
      <c r="C8" s="176">
        <v>1015</v>
      </c>
      <c r="D8" s="176">
        <v>4870</v>
      </c>
      <c r="E8" s="177">
        <f t="shared" si="0"/>
        <v>4.798</v>
      </c>
      <c r="F8" s="178">
        <f t="shared" ref="F8:F15" si="1">(D8-B8)/B8</f>
        <v>3.1240000000000001</v>
      </c>
    </row>
    <row r="9" spans="1:6" ht="29.25" customHeight="1">
      <c r="A9" s="175" t="s">
        <v>815</v>
      </c>
      <c r="B9" s="176">
        <v>911</v>
      </c>
      <c r="C9" s="176">
        <v>870</v>
      </c>
      <c r="D9" s="176">
        <v>943</v>
      </c>
      <c r="E9" s="177">
        <f t="shared" si="0"/>
        <v>1.0840000000000001</v>
      </c>
      <c r="F9" s="178">
        <f t="shared" si="1"/>
        <v>3.5000000000000003E-2</v>
      </c>
    </row>
    <row r="10" spans="1:6" ht="29.25" customHeight="1">
      <c r="A10" s="175" t="s">
        <v>816</v>
      </c>
      <c r="B10" s="176"/>
      <c r="C10" s="176"/>
      <c r="D10" s="176"/>
      <c r="E10" s="177"/>
      <c r="F10" s="178"/>
    </row>
    <row r="11" spans="1:6" ht="29.25" customHeight="1">
      <c r="A11" s="175" t="s">
        <v>817</v>
      </c>
      <c r="B11" s="176"/>
      <c r="C11" s="176"/>
      <c r="D11" s="176"/>
      <c r="E11" s="177"/>
      <c r="F11" s="178"/>
    </row>
    <row r="12" spans="1:6" ht="29.25" customHeight="1">
      <c r="A12" s="175" t="s">
        <v>483</v>
      </c>
      <c r="B12" s="176">
        <v>792</v>
      </c>
      <c r="C12" s="176">
        <v>850</v>
      </c>
      <c r="D12" s="176">
        <v>754</v>
      </c>
      <c r="E12" s="177">
        <f t="shared" si="0"/>
        <v>0.88700000000000001</v>
      </c>
      <c r="F12" s="178">
        <f t="shared" si="1"/>
        <v>-4.8000000000000001E-2</v>
      </c>
    </row>
    <row r="13" spans="1:6" ht="29.25" customHeight="1">
      <c r="A13" s="175" t="s">
        <v>818</v>
      </c>
      <c r="B13" s="176">
        <v>2283</v>
      </c>
      <c r="C13" s="176">
        <v>2400</v>
      </c>
      <c r="D13" s="176">
        <v>2329</v>
      </c>
      <c r="E13" s="177">
        <f t="shared" si="0"/>
        <v>0.97</v>
      </c>
      <c r="F13" s="178">
        <f t="shared" si="1"/>
        <v>0.02</v>
      </c>
    </row>
    <row r="14" spans="1:6" ht="29.25" customHeight="1">
      <c r="A14" s="175" t="s">
        <v>819</v>
      </c>
      <c r="B14" s="176">
        <v>1894</v>
      </c>
      <c r="C14" s="176">
        <v>185</v>
      </c>
      <c r="D14" s="176">
        <v>370</v>
      </c>
      <c r="E14" s="177">
        <f t="shared" si="0"/>
        <v>2</v>
      </c>
      <c r="F14" s="178">
        <f t="shared" si="1"/>
        <v>-0.80500000000000005</v>
      </c>
    </row>
    <row r="15" spans="1:6" s="105" customFormat="1" ht="34.5" customHeight="1">
      <c r="A15" s="395" t="s">
        <v>67</v>
      </c>
      <c r="B15" s="395">
        <f>SUM(B4:B14)</f>
        <v>48967</v>
      </c>
      <c r="C15" s="395">
        <f>SUM(C4:C14)</f>
        <v>30580</v>
      </c>
      <c r="D15" s="395">
        <f>SUM(D4:D14)</f>
        <v>224909</v>
      </c>
      <c r="E15" s="164">
        <f t="shared" si="0"/>
        <v>7.3550000000000004</v>
      </c>
      <c r="F15" s="396">
        <f t="shared" si="1"/>
        <v>3.593</v>
      </c>
    </row>
    <row r="16" spans="1:6" ht="29.25" customHeight="1">
      <c r="A16" s="179"/>
    </row>
    <row r="17" spans="1:6" ht="14.25" customHeight="1">
      <c r="A17" s="181"/>
      <c r="B17" s="181"/>
      <c r="C17" s="277"/>
      <c r="D17" s="181"/>
      <c r="E17" s="182"/>
      <c r="F17" s="182"/>
    </row>
    <row r="18" spans="1:6">
      <c r="A18" s="179"/>
      <c r="B18" s="179"/>
      <c r="C18" s="278"/>
      <c r="D18" s="179"/>
      <c r="E18" s="183"/>
      <c r="F18" s="183"/>
    </row>
    <row r="19" spans="1:6">
      <c r="A19" s="179"/>
    </row>
    <row r="20" spans="1:6" ht="18" customHeight="1">
      <c r="A20" s="179"/>
    </row>
    <row r="21" spans="1:6">
      <c r="A21" s="181"/>
      <c r="B21" s="181"/>
      <c r="C21" s="277"/>
      <c r="D21" s="181"/>
      <c r="E21" s="182"/>
      <c r="F21" s="182"/>
    </row>
    <row r="22" spans="1:6" ht="18" customHeight="1">
      <c r="A22" s="181"/>
      <c r="B22" s="181"/>
      <c r="C22" s="277"/>
      <c r="D22" s="181"/>
      <c r="E22" s="182"/>
      <c r="F22" s="182"/>
    </row>
    <row r="23" spans="1:6" ht="18" customHeight="1"/>
    <row r="24" spans="1:6" ht="18" customHeight="1"/>
    <row r="32" spans="1:6" ht="28.5" customHeight="1"/>
    <row r="33" ht="28.5" customHeight="1"/>
  </sheetData>
  <mergeCells count="2">
    <mergeCell ref="A1:F1"/>
    <mergeCell ref="E2:F2"/>
  </mergeCells>
  <phoneticPr fontId="7" type="noConversion"/>
  <printOptions horizontalCentered="1"/>
  <pageMargins left="0.79" right="0.79" top="0.79" bottom="0.79" header="0.51" footer="0.51"/>
  <pageSetup paperSize="9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4"/>
  <sheetViews>
    <sheetView showZeros="0" workbookViewId="0">
      <pane xSplit="1" ySplit="3" topLeftCell="B4" activePane="bottomRight" state="frozen"/>
      <selection activeCell="J8" sqref="J8"/>
      <selection pane="topRight" activeCell="J8" sqref="J8"/>
      <selection pane="bottomLeft" activeCell="J8" sqref="J8"/>
      <selection pane="bottomRight" activeCell="I11" sqref="I11"/>
    </sheetView>
  </sheetViews>
  <sheetFormatPr defaultColWidth="7.875" defaultRowHeight="13.5"/>
  <cols>
    <col min="1" max="1" width="44.875" style="104" customWidth="1"/>
    <col min="2" max="3" width="24.125" style="104" customWidth="1"/>
    <col min="4" max="4" width="26.125" style="180" customWidth="1"/>
    <col min="5" max="16384" width="7.875" style="104"/>
  </cols>
  <sheetData>
    <row r="1" spans="1:5" s="102" customFormat="1" ht="30.75" customHeight="1">
      <c r="A1" s="501" t="s">
        <v>582</v>
      </c>
      <c r="B1" s="501"/>
      <c r="C1" s="501"/>
      <c r="D1" s="501"/>
    </row>
    <row r="2" spans="1:5" ht="18" customHeight="1">
      <c r="A2" s="171" t="s">
        <v>474</v>
      </c>
      <c r="B2" s="172"/>
      <c r="C2" s="172"/>
      <c r="D2" s="287" t="s">
        <v>63</v>
      </c>
      <c r="E2" s="288"/>
    </row>
    <row r="3" spans="1:5" s="105" customFormat="1" ht="43.5" customHeight="1">
      <c r="A3" s="286" t="s">
        <v>11</v>
      </c>
      <c r="B3" s="285" t="s">
        <v>610</v>
      </c>
      <c r="C3" s="285" t="s">
        <v>574</v>
      </c>
      <c r="D3" s="174" t="s">
        <v>629</v>
      </c>
    </row>
    <row r="4" spans="1:5" ht="30.75" customHeight="1">
      <c r="A4" s="175" t="s">
        <v>475</v>
      </c>
      <c r="B4" s="289">
        <v>1184</v>
      </c>
      <c r="C4" s="289">
        <v>1011</v>
      </c>
      <c r="D4" s="161">
        <f t="shared" ref="D4:D14" si="0">+(C4-B4)/B4</f>
        <v>-0.14599999999999999</v>
      </c>
    </row>
    <row r="5" spans="1:5" ht="30.75" customHeight="1">
      <c r="A5" s="175" t="s">
        <v>476</v>
      </c>
      <c r="B5" s="289">
        <v>26279</v>
      </c>
      <c r="C5" s="289">
        <v>67684</v>
      </c>
      <c r="D5" s="161">
        <f t="shared" si="0"/>
        <v>1.5760000000000001</v>
      </c>
    </row>
    <row r="6" spans="1:5" ht="30.75" customHeight="1">
      <c r="A6" s="175" t="s">
        <v>477</v>
      </c>
      <c r="B6" s="289"/>
      <c r="C6" s="289">
        <v>27</v>
      </c>
      <c r="D6" s="161"/>
    </row>
    <row r="7" spans="1:5" ht="30.75" customHeight="1">
      <c r="A7" s="175" t="s">
        <v>478</v>
      </c>
      <c r="B7" s="289">
        <v>158</v>
      </c>
      <c r="C7" s="289"/>
      <c r="D7" s="161">
        <f t="shared" si="0"/>
        <v>-1</v>
      </c>
    </row>
    <row r="8" spans="1:5" ht="30.75" customHeight="1">
      <c r="A8" s="175" t="s">
        <v>479</v>
      </c>
      <c r="B8" s="289">
        <v>190</v>
      </c>
      <c r="C8" s="289">
        <v>640</v>
      </c>
      <c r="D8" s="161">
        <f t="shared" si="0"/>
        <v>2.3679999999999999</v>
      </c>
    </row>
    <row r="9" spans="1:5" ht="30.75" customHeight="1">
      <c r="A9" s="175" t="s">
        <v>480</v>
      </c>
      <c r="B9" s="289">
        <v>1491</v>
      </c>
      <c r="C9" s="289">
        <v>1569</v>
      </c>
      <c r="D9" s="161">
        <f t="shared" si="0"/>
        <v>5.1999999999999998E-2</v>
      </c>
    </row>
    <row r="10" spans="1:5" ht="30.75" customHeight="1">
      <c r="A10" s="431" t="s">
        <v>481</v>
      </c>
      <c r="B10" s="432">
        <f>SUM(B11:B13)</f>
        <v>9735</v>
      </c>
      <c r="C10" s="432">
        <f>SUM(C11:C13)</f>
        <v>28015</v>
      </c>
      <c r="D10" s="161">
        <f t="shared" si="0"/>
        <v>1.8779999999999999</v>
      </c>
    </row>
    <row r="11" spans="1:5" ht="30.75" customHeight="1">
      <c r="A11" s="175" t="s">
        <v>632</v>
      </c>
      <c r="B11" s="289">
        <v>1398</v>
      </c>
      <c r="C11" s="289">
        <v>1294</v>
      </c>
      <c r="D11" s="161">
        <f t="shared" si="0"/>
        <v>-7.3999999999999996E-2</v>
      </c>
    </row>
    <row r="12" spans="1:5" ht="30.75" customHeight="1">
      <c r="A12" s="175" t="s">
        <v>631</v>
      </c>
      <c r="B12" s="289">
        <v>6737</v>
      </c>
      <c r="C12" s="289">
        <v>8815</v>
      </c>
      <c r="D12" s="161">
        <f t="shared" si="0"/>
        <v>0.308</v>
      </c>
    </row>
    <row r="13" spans="1:5" ht="30.75" customHeight="1">
      <c r="A13" s="244" t="s">
        <v>630</v>
      </c>
      <c r="B13" s="176">
        <v>1600</v>
      </c>
      <c r="C13" s="176">
        <v>17906</v>
      </c>
      <c r="D13" s="161">
        <f t="shared" si="0"/>
        <v>10.191000000000001</v>
      </c>
    </row>
    <row r="14" spans="1:5" s="105" customFormat="1" ht="30.75" customHeight="1">
      <c r="A14" s="397" t="s">
        <v>58</v>
      </c>
      <c r="B14" s="395">
        <f>SUM(B4:B10)</f>
        <v>39037</v>
      </c>
      <c r="C14" s="395">
        <f>SUM(C4:C10)</f>
        <v>98946</v>
      </c>
      <c r="D14" s="164">
        <f t="shared" si="0"/>
        <v>1.5349999999999999</v>
      </c>
      <c r="E14" s="198"/>
    </row>
    <row r="15" spans="1:5" ht="30.75" customHeight="1">
      <c r="C15" s="290"/>
    </row>
    <row r="16" spans="1:5" ht="14.25" customHeight="1">
      <c r="A16" s="181"/>
      <c r="B16" s="181"/>
      <c r="C16" s="181"/>
      <c r="D16" s="182"/>
    </row>
    <row r="17" spans="1:4">
      <c r="A17" s="179"/>
      <c r="B17" s="179"/>
      <c r="C17" s="179"/>
      <c r="D17" s="183"/>
    </row>
    <row r="19" spans="1:4" ht="18" customHeight="1"/>
    <row r="20" spans="1:4">
      <c r="A20" s="181"/>
      <c r="B20" s="181"/>
      <c r="C20" s="181"/>
      <c r="D20" s="182"/>
    </row>
    <row r="21" spans="1:4" ht="18" customHeight="1">
      <c r="A21" s="181"/>
      <c r="B21" s="181"/>
      <c r="C21" s="181"/>
      <c r="D21" s="182"/>
    </row>
    <row r="22" spans="1:4" ht="18" customHeight="1"/>
    <row r="23" spans="1:4" ht="18" customHeight="1"/>
    <row r="33" ht="28.5" customHeight="1"/>
    <row r="34" ht="28.5" customHeight="1"/>
  </sheetData>
  <mergeCells count="1">
    <mergeCell ref="A1:D1"/>
  </mergeCells>
  <phoneticPr fontId="7" type="noConversion"/>
  <printOptions horizontalCentered="1"/>
  <pageMargins left="0.79" right="0.79" top="0.79" bottom="0.79" header="0.51" footer="0.51"/>
  <pageSetup paperSize="9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3"/>
  <sheetViews>
    <sheetView showZeros="0" workbookViewId="0">
      <pane xSplit="1" ySplit="3" topLeftCell="B4" activePane="bottomRight" state="frozen"/>
      <selection activeCell="J8" sqref="J8"/>
      <selection pane="topRight" activeCell="J8" sqref="J8"/>
      <selection pane="bottomLeft" activeCell="J8" sqref="J8"/>
      <selection pane="bottomRight" activeCell="K14" sqref="K14"/>
    </sheetView>
  </sheetViews>
  <sheetFormatPr defaultColWidth="7.875" defaultRowHeight="13.5"/>
  <cols>
    <col min="1" max="1" width="38.375" style="104" customWidth="1"/>
    <col min="2" max="4" width="14.875" style="104" customWidth="1"/>
    <col min="5" max="5" width="16.125" style="180" customWidth="1"/>
    <col min="6" max="6" width="18.875" style="180" customWidth="1"/>
    <col min="7" max="16384" width="7.875" style="104"/>
  </cols>
  <sheetData>
    <row r="1" spans="1:6" s="102" customFormat="1" ht="28.5" customHeight="1">
      <c r="A1" s="501" t="s">
        <v>581</v>
      </c>
      <c r="B1" s="501"/>
      <c r="C1" s="501"/>
      <c r="D1" s="501"/>
      <c r="E1" s="501"/>
      <c r="F1" s="501"/>
    </row>
    <row r="2" spans="1:6" ht="17.25" customHeight="1">
      <c r="A2" s="171" t="s">
        <v>482</v>
      </c>
      <c r="B2" s="172"/>
      <c r="C2" s="172"/>
      <c r="D2" s="173"/>
      <c r="E2" s="514" t="s">
        <v>63</v>
      </c>
      <c r="F2" s="514"/>
    </row>
    <row r="3" spans="1:6" s="105" customFormat="1" ht="34.5" customHeight="1">
      <c r="A3" s="285" t="s">
        <v>11</v>
      </c>
      <c r="B3" s="285" t="s">
        <v>610</v>
      </c>
      <c r="C3" s="285" t="s">
        <v>608</v>
      </c>
      <c r="D3" s="285" t="s">
        <v>611</v>
      </c>
      <c r="E3" s="174" t="s">
        <v>808</v>
      </c>
      <c r="F3" s="174" t="s">
        <v>629</v>
      </c>
    </row>
    <row r="4" spans="1:6" ht="29.25" customHeight="1">
      <c r="A4" s="175" t="s">
        <v>810</v>
      </c>
      <c r="B4" s="176">
        <v>3519</v>
      </c>
      <c r="C4" s="276">
        <v>200</v>
      </c>
      <c r="D4" s="176">
        <v>176354</v>
      </c>
      <c r="E4" s="177">
        <f t="shared" ref="E4:E13" si="0">D4/C4</f>
        <v>881.77</v>
      </c>
      <c r="F4" s="178">
        <f t="shared" ref="F4:F13" si="1">(D4-B4)/B4</f>
        <v>49.115000000000002</v>
      </c>
    </row>
    <row r="5" spans="1:6" ht="29.25" customHeight="1">
      <c r="A5" s="175" t="s">
        <v>619</v>
      </c>
      <c r="B5" s="176">
        <v>657</v>
      </c>
      <c r="C5" s="291"/>
      <c r="D5" s="176"/>
      <c r="E5" s="177"/>
      <c r="F5" s="178"/>
    </row>
    <row r="6" spans="1:6" ht="29.25" customHeight="1">
      <c r="A6" s="175" t="s">
        <v>620</v>
      </c>
      <c r="B6" s="176">
        <v>8</v>
      </c>
      <c r="C6" s="276"/>
      <c r="D6" s="176"/>
      <c r="E6" s="177"/>
      <c r="F6" s="178"/>
    </row>
    <row r="7" spans="1:6" ht="29.25" customHeight="1">
      <c r="A7" s="175" t="s">
        <v>612</v>
      </c>
      <c r="B7" s="176">
        <v>30</v>
      </c>
      <c r="C7" s="176"/>
      <c r="D7" s="176"/>
      <c r="E7" s="177"/>
      <c r="F7" s="178"/>
    </row>
    <row r="8" spans="1:6" ht="29.25" customHeight="1">
      <c r="A8" s="175" t="s">
        <v>885</v>
      </c>
      <c r="B8" s="176">
        <v>1173</v>
      </c>
      <c r="C8" s="292">
        <v>1000</v>
      </c>
      <c r="D8" s="176">
        <v>4845</v>
      </c>
      <c r="E8" s="177">
        <f t="shared" si="0"/>
        <v>4.8449999999999998</v>
      </c>
      <c r="F8" s="178">
        <f t="shared" si="1"/>
        <v>3.13</v>
      </c>
    </row>
    <row r="9" spans="1:6" ht="29.25" customHeight="1">
      <c r="A9" s="175" t="s">
        <v>815</v>
      </c>
      <c r="B9" s="176">
        <v>891</v>
      </c>
      <c r="C9" s="276">
        <v>850</v>
      </c>
      <c r="D9" s="176">
        <v>943</v>
      </c>
      <c r="E9" s="177">
        <f t="shared" si="0"/>
        <v>1.109</v>
      </c>
      <c r="F9" s="178">
        <f t="shared" si="1"/>
        <v>5.8000000000000003E-2</v>
      </c>
    </row>
    <row r="10" spans="1:6" ht="29.25" customHeight="1">
      <c r="A10" s="175" t="s">
        <v>816</v>
      </c>
      <c r="B10" s="176"/>
      <c r="C10" s="293"/>
      <c r="D10" s="176"/>
      <c r="E10" s="177"/>
      <c r="F10" s="178"/>
    </row>
    <row r="11" spans="1:6" ht="29.25" customHeight="1">
      <c r="A11" s="175" t="s">
        <v>624</v>
      </c>
      <c r="B11" s="176"/>
      <c r="C11" s="276"/>
      <c r="D11" s="176"/>
      <c r="E11" s="177"/>
      <c r="F11" s="178"/>
    </row>
    <row r="12" spans="1:6" ht="29.25" customHeight="1">
      <c r="A12" s="175" t="s">
        <v>483</v>
      </c>
      <c r="B12" s="176">
        <v>792</v>
      </c>
      <c r="C12" s="276">
        <v>850</v>
      </c>
      <c r="D12" s="176">
        <v>754</v>
      </c>
      <c r="E12" s="177">
        <f t="shared" si="0"/>
        <v>0.88700000000000001</v>
      </c>
      <c r="F12" s="178">
        <f t="shared" si="1"/>
        <v>-4.8000000000000001E-2</v>
      </c>
    </row>
    <row r="13" spans="1:6" ht="29.25" customHeight="1">
      <c r="A13" s="175" t="s">
        <v>818</v>
      </c>
      <c r="B13" s="176">
        <v>2283</v>
      </c>
      <c r="C13" s="276">
        <v>2400</v>
      </c>
      <c r="D13" s="176">
        <v>2329</v>
      </c>
      <c r="E13" s="177">
        <f t="shared" si="0"/>
        <v>0.97</v>
      </c>
      <c r="F13" s="178">
        <f t="shared" si="1"/>
        <v>0.02</v>
      </c>
    </row>
    <row r="14" spans="1:6" ht="29.25" customHeight="1">
      <c r="A14" s="175" t="s">
        <v>626</v>
      </c>
      <c r="B14" s="176">
        <v>181</v>
      </c>
      <c r="C14" s="276">
        <v>150</v>
      </c>
      <c r="D14" s="176">
        <v>211</v>
      </c>
      <c r="E14" s="177">
        <f>D14/C14</f>
        <v>1.407</v>
      </c>
      <c r="F14" s="178">
        <f>(D14-B14)/B14</f>
        <v>0.16600000000000001</v>
      </c>
    </row>
    <row r="15" spans="1:6" s="105" customFormat="1" ht="34.5" customHeight="1">
      <c r="A15" s="395" t="s">
        <v>67</v>
      </c>
      <c r="B15" s="398">
        <f>SUM(B4:B14)</f>
        <v>9534</v>
      </c>
      <c r="C15" s="398">
        <f t="shared" ref="C15:D15" si="2">SUM(C4:C14)</f>
        <v>5450</v>
      </c>
      <c r="D15" s="398">
        <f t="shared" si="2"/>
        <v>185436</v>
      </c>
      <c r="E15" s="164">
        <f>+D15/C15</f>
        <v>34.024999999999999</v>
      </c>
      <c r="F15" s="396">
        <f>+(D15-B15)/B15</f>
        <v>18.45</v>
      </c>
    </row>
    <row r="16" spans="1:6" ht="29.25" customHeight="1">
      <c r="A16" s="179"/>
    </row>
    <row r="17" spans="1:6" ht="14.25" customHeight="1">
      <c r="A17" s="181"/>
      <c r="B17" s="181"/>
      <c r="C17" s="181"/>
      <c r="D17" s="181"/>
      <c r="E17" s="182"/>
      <c r="F17" s="182"/>
    </row>
    <row r="18" spans="1:6">
      <c r="A18" s="179"/>
      <c r="B18" s="179"/>
      <c r="C18" s="179"/>
      <c r="D18" s="179"/>
      <c r="E18" s="183"/>
      <c r="F18" s="183"/>
    </row>
    <row r="19" spans="1:6">
      <c r="A19" s="179"/>
    </row>
    <row r="20" spans="1:6" ht="18" customHeight="1">
      <c r="A20" s="179"/>
    </row>
    <row r="21" spans="1:6">
      <c r="A21" s="181"/>
      <c r="B21" s="181"/>
      <c r="C21" s="181"/>
      <c r="D21" s="181"/>
      <c r="E21" s="182"/>
      <c r="F21" s="182"/>
    </row>
    <row r="22" spans="1:6" ht="18" customHeight="1">
      <c r="A22" s="181"/>
      <c r="B22" s="181"/>
      <c r="C22" s="181"/>
      <c r="D22" s="181"/>
      <c r="E22" s="182"/>
      <c r="F22" s="182"/>
    </row>
    <row r="23" spans="1:6" ht="18" customHeight="1"/>
    <row r="24" spans="1:6" ht="18" customHeight="1"/>
    <row r="32" spans="1:6" ht="28.5" customHeight="1"/>
    <row r="33" ht="28.5" customHeight="1"/>
  </sheetData>
  <mergeCells count="2">
    <mergeCell ref="A1:F1"/>
    <mergeCell ref="E2:F2"/>
  </mergeCells>
  <phoneticPr fontId="7" type="noConversion"/>
  <printOptions horizontalCentered="1"/>
  <pageMargins left="0.79" right="0.79" top="0.79" bottom="0.79" header="0.51" footer="0.51"/>
  <pageSetup paperSize="9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34"/>
  <sheetViews>
    <sheetView showZeros="0" workbookViewId="0">
      <pane xSplit="1" ySplit="3" topLeftCell="B4" activePane="bottomRight" state="frozen"/>
      <selection activeCell="J8" sqref="J8"/>
      <selection pane="topRight" activeCell="J8" sqref="J8"/>
      <selection pane="bottomLeft" activeCell="J8" sqref="J8"/>
      <selection pane="bottomRight" activeCell="J12" sqref="J12"/>
    </sheetView>
  </sheetViews>
  <sheetFormatPr defaultColWidth="7.875" defaultRowHeight="13.5"/>
  <cols>
    <col min="1" max="1" width="44.875" style="104" customWidth="1"/>
    <col min="2" max="3" width="24.125" style="104" customWidth="1"/>
    <col min="4" max="4" width="26.125" style="180" customWidth="1"/>
    <col min="5" max="16384" width="7.875" style="104"/>
  </cols>
  <sheetData>
    <row r="1" spans="1:4" s="102" customFormat="1" ht="30.75" customHeight="1">
      <c r="A1" s="501" t="s">
        <v>579</v>
      </c>
      <c r="B1" s="501"/>
      <c r="C1" s="501"/>
      <c r="D1" s="501"/>
    </row>
    <row r="2" spans="1:4" ht="18" customHeight="1">
      <c r="A2" s="171" t="s">
        <v>484</v>
      </c>
      <c r="B2" s="172"/>
      <c r="C2" s="172"/>
      <c r="D2" s="294" t="s">
        <v>63</v>
      </c>
    </row>
    <row r="3" spans="1:4" s="105" customFormat="1" ht="43.5" customHeight="1">
      <c r="A3" s="286" t="s">
        <v>11</v>
      </c>
      <c r="B3" s="285" t="s">
        <v>610</v>
      </c>
      <c r="C3" s="285" t="s">
        <v>574</v>
      </c>
      <c r="D3" s="174" t="s">
        <v>580</v>
      </c>
    </row>
    <row r="4" spans="1:4" ht="30.75" customHeight="1">
      <c r="A4" s="175" t="s">
        <v>475</v>
      </c>
      <c r="B4" s="289">
        <v>6</v>
      </c>
      <c r="C4" s="289"/>
      <c r="D4" s="177"/>
    </row>
    <row r="5" spans="1:4" ht="30.75" customHeight="1">
      <c r="A5" s="175" t="s">
        <v>476</v>
      </c>
      <c r="B5" s="289">
        <v>3346</v>
      </c>
      <c r="C5" s="289">
        <v>6019</v>
      </c>
      <c r="D5" s="177">
        <f t="shared" ref="D5:D13" si="0">+(C5-B5)/B5</f>
        <v>0.79900000000000004</v>
      </c>
    </row>
    <row r="6" spans="1:4" ht="30.75" customHeight="1">
      <c r="A6" s="175" t="s">
        <v>477</v>
      </c>
      <c r="B6" s="289"/>
      <c r="C6" s="289"/>
      <c r="D6" s="177"/>
    </row>
    <row r="7" spans="1:4" ht="30.75" customHeight="1">
      <c r="A7" s="175" t="s">
        <v>478</v>
      </c>
      <c r="B7" s="289">
        <v>80</v>
      </c>
      <c r="C7" s="289"/>
      <c r="D7" s="177"/>
    </row>
    <row r="8" spans="1:4" ht="30.75" customHeight="1">
      <c r="A8" s="175" t="s">
        <v>479</v>
      </c>
      <c r="B8" s="289">
        <v>80</v>
      </c>
      <c r="C8" s="289">
        <v>370</v>
      </c>
      <c r="D8" s="177">
        <f t="shared" si="0"/>
        <v>3.625</v>
      </c>
    </row>
    <row r="9" spans="1:4" ht="30.75" customHeight="1">
      <c r="A9" s="175" t="s">
        <v>480</v>
      </c>
      <c r="B9" s="289">
        <v>1331</v>
      </c>
      <c r="C9" s="289">
        <v>1331</v>
      </c>
      <c r="D9" s="177">
        <f t="shared" si="0"/>
        <v>0</v>
      </c>
    </row>
    <row r="10" spans="1:4" ht="30.75" customHeight="1">
      <c r="A10" s="175" t="s">
        <v>481</v>
      </c>
      <c r="B10" s="289">
        <v>3065</v>
      </c>
      <c r="C10" s="289">
        <v>21490</v>
      </c>
      <c r="D10" s="177">
        <f t="shared" si="0"/>
        <v>6.0110000000000001</v>
      </c>
    </row>
    <row r="11" spans="1:4" ht="30.75" customHeight="1">
      <c r="A11" s="175" t="s">
        <v>632</v>
      </c>
      <c r="B11" s="289">
        <v>1398</v>
      </c>
      <c r="C11" s="289">
        <v>1294</v>
      </c>
      <c r="D11" s="177">
        <f t="shared" si="0"/>
        <v>-7.3999999999999996E-2</v>
      </c>
    </row>
    <row r="12" spans="1:4" ht="30.75" customHeight="1">
      <c r="A12" s="175" t="s">
        <v>631</v>
      </c>
      <c r="B12" s="289">
        <v>1536</v>
      </c>
      <c r="C12" s="289">
        <v>2290</v>
      </c>
      <c r="D12" s="177">
        <f t="shared" si="0"/>
        <v>0.49099999999999999</v>
      </c>
    </row>
    <row r="13" spans="1:4" ht="30.75" customHeight="1">
      <c r="A13" s="244" t="s">
        <v>630</v>
      </c>
      <c r="B13" s="176">
        <v>131</v>
      </c>
      <c r="C13" s="176">
        <v>17906</v>
      </c>
      <c r="D13" s="177">
        <f t="shared" si="0"/>
        <v>135.68700000000001</v>
      </c>
    </row>
    <row r="14" spans="1:4" s="105" customFormat="1" ht="30.75" customHeight="1">
      <c r="A14" s="399" t="s">
        <v>58</v>
      </c>
      <c r="B14" s="400">
        <f>SUM(B4:B10)</f>
        <v>7908</v>
      </c>
      <c r="C14" s="401">
        <f>SUM(C4:C10)</f>
        <v>29210</v>
      </c>
      <c r="D14" s="402">
        <f>+(C14-B14)/B14</f>
        <v>2.694</v>
      </c>
    </row>
    <row r="15" spans="1:4" ht="30.75" customHeight="1">
      <c r="C15" s="290"/>
    </row>
    <row r="16" spans="1:4" ht="14.25" customHeight="1">
      <c r="A16" s="181"/>
      <c r="B16" s="181"/>
      <c r="C16" s="181"/>
      <c r="D16" s="182"/>
    </row>
    <row r="17" spans="1:4">
      <c r="A17" s="179"/>
      <c r="B17" s="179"/>
      <c r="C17" s="179"/>
      <c r="D17" s="183"/>
    </row>
    <row r="19" spans="1:4" ht="18" customHeight="1"/>
    <row r="20" spans="1:4">
      <c r="A20" s="181"/>
      <c r="B20" s="181"/>
      <c r="C20" s="181"/>
      <c r="D20" s="182"/>
    </row>
    <row r="21" spans="1:4" ht="18" customHeight="1">
      <c r="A21" s="181"/>
      <c r="B21" s="181"/>
      <c r="C21" s="181"/>
      <c r="D21" s="182"/>
    </row>
    <row r="22" spans="1:4" ht="18" customHeight="1"/>
    <row r="23" spans="1:4" ht="18" customHeight="1"/>
    <row r="33" ht="28.5" customHeight="1"/>
    <row r="34" ht="28.5" customHeight="1"/>
  </sheetData>
  <mergeCells count="1">
    <mergeCell ref="A1:D1"/>
  </mergeCells>
  <phoneticPr fontId="7" type="noConversion"/>
  <printOptions horizontalCentered="1"/>
  <pageMargins left="0.79" right="0.79" top="0.79" bottom="0.79" header="0.51" footer="0.51"/>
  <pageSetup paperSize="9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V37"/>
  <sheetViews>
    <sheetView showZeros="0" workbookViewId="0">
      <selection activeCell="J14" sqref="J14"/>
    </sheetView>
  </sheetViews>
  <sheetFormatPr defaultColWidth="7.875" defaultRowHeight="12.75"/>
  <cols>
    <col min="1" max="1" width="40" style="301" customWidth="1"/>
    <col min="2" max="2" width="25.625" style="316" customWidth="1"/>
    <col min="3" max="3" width="25.125" style="316" customWidth="1"/>
    <col min="4" max="4" width="30" style="317" customWidth="1"/>
    <col min="5" max="16384" width="7.875" style="301"/>
  </cols>
  <sheetData>
    <row r="1" spans="1:4" s="295" customFormat="1" ht="24">
      <c r="A1" s="515" t="s">
        <v>565</v>
      </c>
      <c r="B1" s="515"/>
      <c r="C1" s="515"/>
      <c r="D1" s="515"/>
    </row>
    <row r="2" spans="1:4" s="299" customFormat="1" ht="23.25" customHeight="1">
      <c r="A2" s="296" t="s">
        <v>485</v>
      </c>
      <c r="B2" s="297"/>
      <c r="C2" s="297"/>
      <c r="D2" s="298" t="s">
        <v>63</v>
      </c>
    </row>
    <row r="3" spans="1:4" s="300" customFormat="1" ht="39.75" customHeight="1">
      <c r="A3" s="403" t="s">
        <v>64</v>
      </c>
      <c r="B3" s="404" t="s">
        <v>84</v>
      </c>
      <c r="C3" s="404" t="s">
        <v>561</v>
      </c>
      <c r="D3" s="405" t="s">
        <v>566</v>
      </c>
    </row>
    <row r="4" spans="1:4" s="300" customFormat="1" ht="22.5" customHeight="1">
      <c r="A4" s="406" t="s">
        <v>935</v>
      </c>
      <c r="B4" s="407">
        <f>全市政府性基金收入执行!C4</f>
        <v>24360</v>
      </c>
      <c r="C4" s="408">
        <v>103107</v>
      </c>
      <c r="D4" s="409">
        <f t="shared" ref="D4:D15" si="0">+(C4-B4)/B4</f>
        <v>3.2330000000000001</v>
      </c>
    </row>
    <row r="5" spans="1:4" ht="22.5" customHeight="1">
      <c r="A5" s="406" t="s">
        <v>936</v>
      </c>
      <c r="B5" s="407">
        <f>全市政府性基金收入执行!C5</f>
        <v>0</v>
      </c>
      <c r="C5" s="410"/>
      <c r="D5" s="409"/>
    </row>
    <row r="6" spans="1:4" ht="22.5" customHeight="1">
      <c r="A6" s="406" t="s">
        <v>937</v>
      </c>
      <c r="B6" s="407">
        <f>全市政府性基金收入执行!C6</f>
        <v>190</v>
      </c>
      <c r="C6" s="410"/>
      <c r="D6" s="409">
        <f t="shared" si="0"/>
        <v>-1</v>
      </c>
    </row>
    <row r="7" spans="1:4" ht="22.5" customHeight="1">
      <c r="A7" s="406" t="s">
        <v>938</v>
      </c>
      <c r="B7" s="407">
        <f>全市政府性基金收入执行!C7</f>
        <v>710</v>
      </c>
      <c r="C7" s="410"/>
      <c r="D7" s="409">
        <f t="shared" si="0"/>
        <v>-1</v>
      </c>
    </row>
    <row r="8" spans="1:4" ht="22.5" customHeight="1">
      <c r="A8" s="406" t="s">
        <v>939</v>
      </c>
      <c r="B8" s="407">
        <f>全市政府性基金收入执行!C8</f>
        <v>1015</v>
      </c>
      <c r="C8" s="410">
        <v>1800</v>
      </c>
      <c r="D8" s="409">
        <f t="shared" si="0"/>
        <v>0.77300000000000002</v>
      </c>
    </row>
    <row r="9" spans="1:4" ht="22.5" customHeight="1">
      <c r="A9" s="406" t="s">
        <v>940</v>
      </c>
      <c r="B9" s="407">
        <f>全市政府性基金收入执行!C9</f>
        <v>870</v>
      </c>
      <c r="C9" s="411">
        <v>900</v>
      </c>
      <c r="D9" s="409">
        <f t="shared" si="0"/>
        <v>3.4000000000000002E-2</v>
      </c>
    </row>
    <row r="10" spans="1:4" ht="22.5" customHeight="1">
      <c r="A10" s="406" t="s">
        <v>941</v>
      </c>
      <c r="B10" s="407">
        <f>全市政府性基金收入执行!C10</f>
        <v>0</v>
      </c>
      <c r="C10" s="411"/>
      <c r="D10" s="409"/>
    </row>
    <row r="11" spans="1:4" ht="22.5" customHeight="1">
      <c r="A11" s="406" t="s">
        <v>942</v>
      </c>
      <c r="B11" s="407">
        <f>全市政府性基金收入执行!C11</f>
        <v>0</v>
      </c>
      <c r="C11" s="412"/>
      <c r="D11" s="409"/>
    </row>
    <row r="12" spans="1:4" ht="22.5" customHeight="1">
      <c r="A12" s="406" t="s">
        <v>483</v>
      </c>
      <c r="B12" s="407">
        <f>全市政府性基金收入执行!C12</f>
        <v>850</v>
      </c>
      <c r="C12" s="413">
        <v>850</v>
      </c>
      <c r="D12" s="409">
        <f t="shared" si="0"/>
        <v>0</v>
      </c>
    </row>
    <row r="13" spans="1:4" ht="22.5" customHeight="1">
      <c r="A13" s="406" t="s">
        <v>943</v>
      </c>
      <c r="B13" s="407">
        <f>全市政府性基金收入执行!C13</f>
        <v>2400</v>
      </c>
      <c r="C13" s="414">
        <v>2400</v>
      </c>
      <c r="D13" s="409">
        <f t="shared" si="0"/>
        <v>0</v>
      </c>
    </row>
    <row r="14" spans="1:4" ht="22.5" customHeight="1">
      <c r="A14" s="406" t="s">
        <v>944</v>
      </c>
      <c r="B14" s="407">
        <f>全市政府性基金收入执行!C14</f>
        <v>185</v>
      </c>
      <c r="C14" s="412">
        <v>200</v>
      </c>
      <c r="D14" s="409">
        <f t="shared" si="0"/>
        <v>8.1000000000000003E-2</v>
      </c>
    </row>
    <row r="15" spans="1:4" ht="25.5" customHeight="1">
      <c r="A15" s="415" t="s">
        <v>67</v>
      </c>
      <c r="B15" s="416">
        <f>SUM(B4:B14)</f>
        <v>30580</v>
      </c>
      <c r="C15" s="416">
        <f>SUM(C4:C14)</f>
        <v>109257</v>
      </c>
      <c r="D15" s="417">
        <f t="shared" si="0"/>
        <v>2.573</v>
      </c>
    </row>
    <row r="16" spans="1:4" ht="22.5" customHeight="1">
      <c r="A16" s="418" t="s">
        <v>68</v>
      </c>
      <c r="B16" s="419">
        <f>B17</f>
        <v>0</v>
      </c>
      <c r="C16" s="419">
        <f>C17</f>
        <v>1243</v>
      </c>
      <c r="D16" s="420"/>
    </row>
    <row r="17" spans="1:256" ht="22.5" customHeight="1">
      <c r="A17" s="421" t="s">
        <v>486</v>
      </c>
      <c r="B17" s="419">
        <f>B18</f>
        <v>0</v>
      </c>
      <c r="C17" s="419">
        <f>C18</f>
        <v>1243</v>
      </c>
      <c r="D17" s="420"/>
    </row>
    <row r="18" spans="1:256" ht="22.5" customHeight="1">
      <c r="A18" s="422" t="s">
        <v>487</v>
      </c>
      <c r="B18" s="423"/>
      <c r="C18" s="423">
        <v>1243</v>
      </c>
      <c r="D18" s="424"/>
    </row>
    <row r="19" spans="1:256" s="304" customFormat="1" ht="25.5" customHeight="1">
      <c r="A19" s="415" t="s">
        <v>73</v>
      </c>
      <c r="B19" s="416">
        <f>SUM(B15,B16)</f>
        <v>30580</v>
      </c>
      <c r="C19" s="416">
        <f>SUM(C15,C16)</f>
        <v>110500</v>
      </c>
      <c r="D19" s="417">
        <f>+(C19-B19)/B19</f>
        <v>2.613</v>
      </c>
    </row>
    <row r="20" spans="1:256" ht="18" customHeight="1">
      <c r="A20" s="305"/>
      <c r="B20" s="306"/>
      <c r="C20" s="307"/>
      <c r="D20" s="308"/>
    </row>
    <row r="21" spans="1:256" s="312" customFormat="1" ht="14.25">
      <c r="A21" s="300"/>
      <c r="B21" s="309"/>
      <c r="C21" s="309"/>
      <c r="D21" s="310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I21" s="311"/>
      <c r="AJ21" s="311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11"/>
      <c r="AW21" s="311"/>
      <c r="AX21" s="311"/>
      <c r="AY21" s="311"/>
      <c r="AZ21" s="311"/>
      <c r="BA21" s="311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  <c r="BM21" s="311"/>
      <c r="BN21" s="311"/>
      <c r="BO21" s="311"/>
      <c r="BP21" s="311"/>
      <c r="BQ21" s="311"/>
      <c r="BR21" s="311"/>
      <c r="BS21" s="311"/>
      <c r="BT21" s="311"/>
      <c r="BU21" s="311"/>
      <c r="BV21" s="311"/>
      <c r="BW21" s="311"/>
      <c r="BX21" s="311"/>
      <c r="BY21" s="311"/>
      <c r="BZ21" s="311"/>
      <c r="CA21" s="311"/>
      <c r="CB21" s="311"/>
      <c r="CC21" s="311"/>
      <c r="CD21" s="311"/>
      <c r="CE21" s="311"/>
      <c r="CF21" s="311"/>
      <c r="CG21" s="311"/>
      <c r="CH21" s="311"/>
      <c r="CI21" s="311"/>
      <c r="CJ21" s="311"/>
      <c r="CK21" s="311"/>
      <c r="CL21" s="311"/>
      <c r="CM21" s="311"/>
      <c r="CN21" s="311"/>
      <c r="CO21" s="311"/>
      <c r="CP21" s="311"/>
      <c r="CQ21" s="311"/>
      <c r="CR21" s="311"/>
      <c r="CS21" s="311"/>
      <c r="CT21" s="311"/>
      <c r="CU21" s="311"/>
      <c r="CV21" s="311"/>
      <c r="CW21" s="311"/>
      <c r="CX21" s="311"/>
      <c r="CY21" s="311"/>
      <c r="CZ21" s="311"/>
      <c r="DA21" s="311"/>
      <c r="DB21" s="311"/>
      <c r="DC21" s="311"/>
      <c r="DD21" s="311"/>
      <c r="DE21" s="311"/>
      <c r="DF21" s="311"/>
      <c r="DG21" s="311"/>
      <c r="DH21" s="311"/>
      <c r="DI21" s="311"/>
      <c r="DJ21" s="311"/>
      <c r="DK21" s="311"/>
      <c r="DL21" s="311"/>
      <c r="DM21" s="311"/>
      <c r="DN21" s="311"/>
      <c r="DO21" s="311"/>
      <c r="DP21" s="311"/>
      <c r="DQ21" s="311"/>
      <c r="DR21" s="311"/>
      <c r="DS21" s="311"/>
      <c r="DT21" s="311"/>
      <c r="DU21" s="311"/>
      <c r="DV21" s="311"/>
      <c r="DW21" s="311"/>
      <c r="DX21" s="311"/>
      <c r="DY21" s="311"/>
      <c r="DZ21" s="311"/>
      <c r="EA21" s="311"/>
      <c r="EB21" s="311"/>
      <c r="EC21" s="311"/>
      <c r="ED21" s="311"/>
      <c r="EE21" s="311"/>
      <c r="EF21" s="311"/>
      <c r="EG21" s="311"/>
      <c r="EH21" s="311"/>
      <c r="EI21" s="311"/>
      <c r="EJ21" s="311"/>
      <c r="EK21" s="311"/>
      <c r="EL21" s="311"/>
      <c r="EM21" s="311"/>
      <c r="EN21" s="311"/>
      <c r="EO21" s="311"/>
      <c r="EP21" s="311"/>
      <c r="EQ21" s="311"/>
      <c r="ER21" s="311"/>
      <c r="ES21" s="311"/>
      <c r="ET21" s="311"/>
      <c r="EU21" s="311"/>
      <c r="EV21" s="311"/>
      <c r="EW21" s="311"/>
      <c r="EX21" s="311"/>
      <c r="EY21" s="311"/>
      <c r="EZ21" s="311"/>
      <c r="FA21" s="311"/>
      <c r="FB21" s="311"/>
      <c r="FC21" s="311"/>
      <c r="FD21" s="311"/>
      <c r="FE21" s="311"/>
      <c r="FF21" s="311"/>
      <c r="FG21" s="311"/>
      <c r="FH21" s="311"/>
      <c r="FI21" s="311"/>
      <c r="FJ21" s="311"/>
      <c r="FK21" s="311"/>
      <c r="FL21" s="311"/>
      <c r="FM21" s="311"/>
      <c r="FN21" s="311"/>
      <c r="FO21" s="311"/>
      <c r="FP21" s="311"/>
      <c r="FQ21" s="311"/>
      <c r="FR21" s="311"/>
      <c r="FS21" s="311"/>
      <c r="FT21" s="311"/>
      <c r="FU21" s="311"/>
      <c r="FV21" s="311"/>
      <c r="FW21" s="311"/>
      <c r="FX21" s="311"/>
      <c r="FY21" s="311"/>
      <c r="FZ21" s="311"/>
      <c r="GA21" s="311"/>
      <c r="GB21" s="311"/>
      <c r="GC21" s="311"/>
      <c r="GD21" s="311"/>
      <c r="GE21" s="311"/>
      <c r="GF21" s="311"/>
      <c r="GG21" s="311"/>
      <c r="GH21" s="311"/>
      <c r="GI21" s="311"/>
      <c r="GJ21" s="311"/>
      <c r="GK21" s="311"/>
      <c r="GL21" s="311"/>
      <c r="GM21" s="311"/>
      <c r="GN21" s="311"/>
      <c r="GO21" s="311"/>
      <c r="GP21" s="311"/>
      <c r="GQ21" s="311"/>
      <c r="GR21" s="311"/>
      <c r="GS21" s="311"/>
      <c r="GT21" s="311"/>
      <c r="GU21" s="311"/>
      <c r="GV21" s="311"/>
      <c r="GW21" s="311"/>
      <c r="GX21" s="311"/>
      <c r="GY21" s="311"/>
      <c r="GZ21" s="311"/>
      <c r="HA21" s="311"/>
      <c r="HB21" s="311"/>
      <c r="HC21" s="311"/>
      <c r="HD21" s="311"/>
      <c r="HE21" s="311"/>
      <c r="HF21" s="311"/>
      <c r="HG21" s="311"/>
      <c r="HH21" s="311"/>
      <c r="HI21" s="311"/>
      <c r="HJ21" s="311"/>
      <c r="HK21" s="311"/>
      <c r="HL21" s="311"/>
      <c r="HM21" s="311"/>
      <c r="HN21" s="311"/>
      <c r="HO21" s="311"/>
      <c r="HP21" s="311"/>
      <c r="HQ21" s="311"/>
      <c r="HR21" s="311"/>
      <c r="HS21" s="311"/>
      <c r="HT21" s="311"/>
      <c r="HU21" s="311"/>
      <c r="HV21" s="311"/>
      <c r="HW21" s="311"/>
      <c r="HX21" s="311"/>
      <c r="HY21" s="311"/>
      <c r="HZ21" s="311"/>
      <c r="IA21" s="311"/>
      <c r="IB21" s="311"/>
      <c r="IC21" s="311"/>
      <c r="ID21" s="311"/>
      <c r="IE21" s="311"/>
      <c r="IF21" s="311"/>
      <c r="IG21" s="311"/>
      <c r="IH21" s="311"/>
      <c r="II21" s="311"/>
      <c r="IJ21" s="311"/>
      <c r="IK21" s="311"/>
      <c r="IL21" s="311"/>
      <c r="IM21" s="311"/>
      <c r="IN21" s="311"/>
      <c r="IO21" s="311"/>
      <c r="IP21" s="311"/>
      <c r="IQ21" s="311"/>
      <c r="IR21" s="311"/>
      <c r="IS21" s="311"/>
      <c r="IT21" s="311"/>
      <c r="IU21" s="311"/>
      <c r="IV21" s="311"/>
    </row>
    <row r="22" spans="1:256" s="311" customFormat="1" ht="14.25">
      <c r="A22" s="313"/>
      <c r="B22" s="314"/>
      <c r="C22" s="314"/>
      <c r="D22" s="315"/>
    </row>
    <row r="23" spans="1:256" s="311" customFormat="1" ht="14.25">
      <c r="A23" s="313"/>
      <c r="B23" s="314"/>
      <c r="C23" s="314"/>
      <c r="D23" s="315"/>
    </row>
    <row r="36" ht="28.5" customHeight="1"/>
    <row r="37" ht="28.5" customHeight="1"/>
  </sheetData>
  <mergeCells count="1">
    <mergeCell ref="A1:D1"/>
  </mergeCells>
  <phoneticPr fontId="7" type="noConversion"/>
  <printOptions horizontalCentered="1"/>
  <pageMargins left="0.79" right="0.79" top="0.79" bottom="0.79" header="0.51" footer="0.51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F25" sqref="F25"/>
    </sheetView>
  </sheetViews>
  <sheetFormatPr defaultColWidth="9" defaultRowHeight="14.25"/>
  <cols>
    <col min="1" max="1" width="4.125" customWidth="1"/>
    <col min="2" max="2" width="64.375" customWidth="1"/>
  </cols>
  <sheetData>
    <row r="1" spans="1:3" ht="21">
      <c r="B1" s="363" t="s">
        <v>3</v>
      </c>
    </row>
    <row r="2" spans="1:3" ht="16.5" customHeight="1"/>
    <row r="3" spans="1:3" s="85" customFormat="1" ht="18.75" customHeight="1">
      <c r="A3" s="499" t="s">
        <v>4</v>
      </c>
      <c r="B3" s="499"/>
    </row>
    <row r="4" spans="1:3" s="85" customFormat="1" ht="18.75" customHeight="1">
      <c r="B4" s="87" t="s">
        <v>601</v>
      </c>
      <c r="C4" s="88"/>
    </row>
    <row r="5" spans="1:3" s="85" customFormat="1" ht="18.75" customHeight="1">
      <c r="B5" s="87" t="s">
        <v>602</v>
      </c>
      <c r="C5" s="88"/>
    </row>
    <row r="6" spans="1:3" s="85" customFormat="1" ht="18.75" customHeight="1">
      <c r="B6" s="87" t="s">
        <v>603</v>
      </c>
      <c r="C6" s="88"/>
    </row>
    <row r="7" spans="1:3" s="85" customFormat="1" ht="18.75" customHeight="1">
      <c r="B7" s="87" t="s">
        <v>604</v>
      </c>
      <c r="C7" s="88"/>
    </row>
    <row r="8" spans="1:3" s="85" customFormat="1" ht="18.75" customHeight="1">
      <c r="B8" s="87" t="s">
        <v>590</v>
      </c>
      <c r="C8" s="88"/>
    </row>
    <row r="9" spans="1:3" s="85" customFormat="1" ht="18.75" customHeight="1">
      <c r="B9" s="89" t="s">
        <v>591</v>
      </c>
      <c r="C9" s="88"/>
    </row>
    <row r="10" spans="1:3" s="85" customFormat="1" ht="18.75" customHeight="1">
      <c r="B10" s="87" t="s">
        <v>592</v>
      </c>
      <c r="C10" s="88"/>
    </row>
    <row r="11" spans="1:3" s="85" customFormat="1" ht="18.75" customHeight="1">
      <c r="B11" s="87" t="s">
        <v>593</v>
      </c>
      <c r="C11" s="88"/>
    </row>
    <row r="12" spans="1:3" s="85" customFormat="1" ht="18.75" customHeight="1">
      <c r="B12" s="89" t="s">
        <v>594</v>
      </c>
      <c r="C12" s="88"/>
    </row>
    <row r="13" spans="1:3" s="85" customFormat="1" ht="18.75" customHeight="1">
      <c r="B13" s="89" t="s">
        <v>883</v>
      </c>
      <c r="C13" s="88"/>
    </row>
    <row r="14" spans="1:3" s="85" customFormat="1" ht="18.75" customHeight="1">
      <c r="B14" s="89" t="s">
        <v>884</v>
      </c>
      <c r="C14" s="88"/>
    </row>
    <row r="15" spans="1:3" s="85" customFormat="1" ht="18.75" customHeight="1">
      <c r="B15" s="89" t="s">
        <v>595</v>
      </c>
      <c r="C15" s="88"/>
    </row>
    <row r="16" spans="1:3" s="85" customFormat="1" ht="18.75" customHeight="1">
      <c r="A16" s="499" t="s">
        <v>5</v>
      </c>
      <c r="B16" s="499"/>
      <c r="C16" s="88"/>
    </row>
    <row r="17" spans="1:3" s="85" customFormat="1" ht="18.75" customHeight="1">
      <c r="B17" s="87" t="s">
        <v>910</v>
      </c>
      <c r="C17" s="88"/>
    </row>
    <row r="18" spans="1:3" s="85" customFormat="1" ht="18.75" customHeight="1">
      <c r="B18" s="87" t="s">
        <v>605</v>
      </c>
      <c r="C18" s="88"/>
    </row>
    <row r="19" spans="1:3" s="85" customFormat="1" ht="18.75" customHeight="1">
      <c r="B19" s="87" t="s">
        <v>606</v>
      </c>
      <c r="C19" s="88"/>
    </row>
    <row r="20" spans="1:3" s="85" customFormat="1" ht="18.75" customHeight="1">
      <c r="B20" s="87" t="s">
        <v>607</v>
      </c>
      <c r="C20" s="88"/>
    </row>
    <row r="21" spans="1:3" s="85" customFormat="1" ht="18.75" customHeight="1">
      <c r="B21" s="87" t="s">
        <v>596</v>
      </c>
      <c r="C21" s="88"/>
    </row>
    <row r="22" spans="1:3" s="85" customFormat="1" ht="18.75" customHeight="1">
      <c r="B22" s="87" t="s">
        <v>597</v>
      </c>
      <c r="C22" s="88"/>
    </row>
    <row r="23" spans="1:3" s="85" customFormat="1" ht="18.75" customHeight="1">
      <c r="B23" s="87" t="s">
        <v>598</v>
      </c>
      <c r="C23" s="88"/>
    </row>
    <row r="24" spans="1:3" s="85" customFormat="1" ht="18.75" customHeight="1">
      <c r="B24" s="87" t="s">
        <v>599</v>
      </c>
      <c r="C24" s="88"/>
    </row>
    <row r="25" spans="1:3" s="85" customFormat="1" ht="18.75" customHeight="1">
      <c r="B25" s="87" t="s">
        <v>600</v>
      </c>
      <c r="C25" s="88"/>
    </row>
    <row r="26" spans="1:3" s="85" customFormat="1" ht="18.75" customHeight="1">
      <c r="A26" s="499" t="s">
        <v>6</v>
      </c>
      <c r="B26" s="499"/>
      <c r="C26" s="88"/>
    </row>
    <row r="27" spans="1:3" s="85" customFormat="1" ht="18.75" customHeight="1">
      <c r="B27" s="87" t="s">
        <v>914</v>
      </c>
      <c r="C27" s="88"/>
    </row>
    <row r="28" spans="1:3" s="85" customFormat="1" ht="18.75" customHeight="1">
      <c r="B28" s="87" t="s">
        <v>915</v>
      </c>
      <c r="C28" s="88"/>
    </row>
    <row r="29" spans="1:3" s="85" customFormat="1" ht="18.75" customHeight="1">
      <c r="B29" s="87" t="s">
        <v>904</v>
      </c>
      <c r="C29" s="88"/>
    </row>
    <row r="30" spans="1:3" s="85" customFormat="1" ht="18.75" customHeight="1">
      <c r="B30" s="87" t="s">
        <v>998</v>
      </c>
      <c r="C30" s="88"/>
    </row>
    <row r="31" spans="1:3" s="85" customFormat="1" ht="18.75" customHeight="1">
      <c r="B31" s="87" t="s">
        <v>999</v>
      </c>
      <c r="C31" s="88"/>
    </row>
    <row r="32" spans="1:3" s="85" customFormat="1" ht="18.75" customHeight="1">
      <c r="A32" s="499" t="s">
        <v>7</v>
      </c>
      <c r="B32" s="499"/>
      <c r="C32" s="88"/>
    </row>
    <row r="33" spans="1:3" s="85" customFormat="1" ht="18.75" customHeight="1">
      <c r="B33" s="87" t="s">
        <v>916</v>
      </c>
      <c r="C33" s="88"/>
    </row>
    <row r="34" spans="1:3" s="85" customFormat="1" ht="18.75" customHeight="1">
      <c r="B34" s="87" t="s">
        <v>905</v>
      </c>
      <c r="C34" s="88"/>
    </row>
    <row r="35" spans="1:3" s="85" customFormat="1" ht="18.75" customHeight="1">
      <c r="B35" s="87" t="s">
        <v>906</v>
      </c>
      <c r="C35" s="88"/>
    </row>
    <row r="36" spans="1:3" s="85" customFormat="1" ht="18.75" customHeight="1">
      <c r="A36" s="499" t="s">
        <v>8</v>
      </c>
      <c r="B36" s="499"/>
      <c r="C36" s="88"/>
    </row>
    <row r="37" spans="1:3" s="2" customFormat="1" ht="18.75" customHeight="1">
      <c r="B37" s="87" t="s">
        <v>907</v>
      </c>
    </row>
    <row r="38" spans="1:3" s="2" customFormat="1" ht="18.75" customHeight="1">
      <c r="B38" s="87" t="s">
        <v>908</v>
      </c>
    </row>
    <row r="39" spans="1:3" s="2" customFormat="1" ht="18.75" customHeight="1">
      <c r="B39" s="87" t="s">
        <v>909</v>
      </c>
    </row>
  </sheetData>
  <mergeCells count="5">
    <mergeCell ref="A3:B3"/>
    <mergeCell ref="A16:B16"/>
    <mergeCell ref="A26:B26"/>
    <mergeCell ref="A32:B32"/>
    <mergeCell ref="A36:B36"/>
  </mergeCells>
  <phoneticPr fontId="7" type="noConversion"/>
  <printOptions horizontalCentered="1"/>
  <pageMargins left="0.78740157480314965" right="0.47244094488188981" top="0.59055118110236227" bottom="0.47244094488188981" header="0.51181102362204722" footer="0.51181102362204722"/>
  <pageSetup paperSize="9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5"/>
  <sheetViews>
    <sheetView showZeros="0" workbookViewId="0">
      <selection activeCell="G14" sqref="G14"/>
    </sheetView>
  </sheetViews>
  <sheetFormatPr defaultColWidth="9.125" defaultRowHeight="13.5"/>
  <cols>
    <col min="1" max="1" width="44.625" style="326" customWidth="1"/>
    <col min="2" max="2" width="23" style="326" customWidth="1"/>
    <col min="3" max="3" width="24.125" style="326" customWidth="1"/>
    <col min="4" max="4" width="28.25" style="329" customWidth="1"/>
    <col min="5" max="16384" width="9.125" style="326"/>
  </cols>
  <sheetData>
    <row r="1" spans="1:4" s="318" customFormat="1" ht="31.5" customHeight="1">
      <c r="A1" s="516" t="s">
        <v>564</v>
      </c>
      <c r="B1" s="516"/>
      <c r="C1" s="516"/>
      <c r="D1" s="516"/>
    </row>
    <row r="2" spans="1:4" s="322" customFormat="1" ht="21" customHeight="1">
      <c r="A2" s="319" t="s">
        <v>488</v>
      </c>
      <c r="B2" s="320"/>
      <c r="C2" s="320"/>
      <c r="D2" s="321" t="s">
        <v>63</v>
      </c>
    </row>
    <row r="3" spans="1:4" ht="42" customHeight="1">
      <c r="A3" s="425" t="s">
        <v>489</v>
      </c>
      <c r="B3" s="426" t="s">
        <v>84</v>
      </c>
      <c r="C3" s="426" t="s">
        <v>561</v>
      </c>
      <c r="D3" s="427" t="s">
        <v>562</v>
      </c>
    </row>
    <row r="4" spans="1:4" ht="30" customHeight="1">
      <c r="A4" s="428" t="s">
        <v>475</v>
      </c>
      <c r="B4" s="340">
        <v>609</v>
      </c>
      <c r="C4" s="340">
        <v>650</v>
      </c>
      <c r="D4" s="337"/>
    </row>
    <row r="5" spans="1:4" ht="30" customHeight="1">
      <c r="A5" s="428" t="s">
        <v>476</v>
      </c>
      <c r="B5" s="340">
        <v>21676</v>
      </c>
      <c r="C5" s="340">
        <v>64050</v>
      </c>
      <c r="D5" s="337">
        <f>+(C5-B5)/B5</f>
        <v>1.9550000000000001</v>
      </c>
    </row>
    <row r="6" spans="1:4" ht="30" customHeight="1">
      <c r="A6" s="428" t="s">
        <v>490</v>
      </c>
      <c r="B6" s="340"/>
      <c r="C6" s="340"/>
      <c r="D6" s="337"/>
    </row>
    <row r="7" spans="1:4" ht="30" customHeight="1">
      <c r="A7" s="428" t="s">
        <v>491</v>
      </c>
      <c r="B7" s="340">
        <v>20</v>
      </c>
      <c r="C7" s="340"/>
      <c r="D7" s="337">
        <f>+(C7-B7)/B7</f>
        <v>-1</v>
      </c>
    </row>
    <row r="8" spans="1:4" ht="30" customHeight="1">
      <c r="A8" s="428" t="s">
        <v>492</v>
      </c>
      <c r="B8" s="340">
        <v>5237</v>
      </c>
      <c r="C8" s="340">
        <v>5500</v>
      </c>
      <c r="D8" s="337">
        <f>+(C8-B8)/B8</f>
        <v>0.05</v>
      </c>
    </row>
    <row r="9" spans="1:4" ht="30" customHeight="1">
      <c r="A9" s="429" t="s">
        <v>480</v>
      </c>
      <c r="B9" s="340">
        <v>260</v>
      </c>
      <c r="C9" s="340">
        <v>300</v>
      </c>
      <c r="D9" s="337">
        <f>+(C9-B9)/B9</f>
        <v>0.154</v>
      </c>
    </row>
    <row r="10" spans="1:4" ht="30" customHeight="1">
      <c r="A10" s="415" t="s">
        <v>58</v>
      </c>
      <c r="B10" s="346">
        <f>SUM(B4:B9)</f>
        <v>27802</v>
      </c>
      <c r="C10" s="346">
        <f>SUM(C4:C9)</f>
        <v>70500</v>
      </c>
      <c r="D10" s="347">
        <f>+(C10-B10)/B10</f>
        <v>1.536</v>
      </c>
    </row>
    <row r="11" spans="1:4" ht="30" customHeight="1">
      <c r="A11" s="421" t="s">
        <v>350</v>
      </c>
      <c r="B11" s="336">
        <f>B12</f>
        <v>0</v>
      </c>
      <c r="C11" s="336">
        <f>C12</f>
        <v>40000</v>
      </c>
      <c r="D11" s="337"/>
    </row>
    <row r="12" spans="1:4" ht="30" customHeight="1">
      <c r="A12" s="422" t="s">
        <v>493</v>
      </c>
      <c r="B12" s="340"/>
      <c r="C12" s="340">
        <v>40000</v>
      </c>
      <c r="D12" s="341"/>
    </row>
    <row r="13" spans="1:4" ht="30" customHeight="1">
      <c r="A13" s="430" t="s">
        <v>81</v>
      </c>
      <c r="B13" s="346">
        <f>SUM(B10,B11)</f>
        <v>27802</v>
      </c>
      <c r="C13" s="346">
        <f>SUM(C10,C11)</f>
        <v>110500</v>
      </c>
      <c r="D13" s="347">
        <f>+(C13-B13)/B13</f>
        <v>2.9750000000000001</v>
      </c>
    </row>
    <row r="24" ht="28.5" customHeight="1"/>
    <row r="25" ht="28.5" customHeight="1"/>
  </sheetData>
  <mergeCells count="1">
    <mergeCell ref="A1:D1"/>
  </mergeCells>
  <phoneticPr fontId="7" type="noConversion"/>
  <printOptions horizontalCentered="1"/>
  <pageMargins left="0.79" right="0.79" top="0.79" bottom="0.79" header="0.51" footer="0.51"/>
  <pageSetup paperSize="9" orientation="landscape" r:id="rId1"/>
  <headerFooter scaleWithDoc="0"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36"/>
  <sheetViews>
    <sheetView showZeros="0" workbookViewId="0">
      <selection activeCell="E14" sqref="E14"/>
    </sheetView>
  </sheetViews>
  <sheetFormatPr defaultColWidth="7.875" defaultRowHeight="14.25"/>
  <cols>
    <col min="1" max="1" width="46.875" style="48" customWidth="1"/>
    <col min="2" max="2" width="21.625" style="48" customWidth="1"/>
    <col min="3" max="3" width="23.125" style="48" customWidth="1"/>
    <col min="4" max="4" width="28.75" style="49" customWidth="1"/>
    <col min="5" max="16384" width="7.875" style="48"/>
  </cols>
  <sheetData>
    <row r="1" spans="1:4" s="45" customFormat="1" ht="24">
      <c r="A1" s="517" t="s">
        <v>563</v>
      </c>
      <c r="B1" s="517"/>
      <c r="C1" s="517"/>
      <c r="D1" s="517"/>
    </row>
    <row r="2" spans="1:4" s="36" customFormat="1" ht="21.75" customHeight="1">
      <c r="A2" s="40" t="s">
        <v>494</v>
      </c>
      <c r="B2" s="50"/>
      <c r="C2" s="50"/>
      <c r="D2" s="51" t="s">
        <v>63</v>
      </c>
    </row>
    <row r="3" spans="1:4" s="46" customFormat="1" ht="31.5" customHeight="1">
      <c r="A3" s="52" t="s">
        <v>64</v>
      </c>
      <c r="B3" s="53" t="s">
        <v>84</v>
      </c>
      <c r="C3" s="53" t="s">
        <v>561</v>
      </c>
      <c r="D3" s="54" t="s">
        <v>562</v>
      </c>
    </row>
    <row r="4" spans="1:4" ht="24" customHeight="1">
      <c r="A4" s="175" t="s">
        <v>618</v>
      </c>
      <c r="B4" s="190">
        <f>本级政府性基金收入执行!C4</f>
        <v>200</v>
      </c>
      <c r="C4" s="83">
        <v>75657</v>
      </c>
      <c r="D4" s="184">
        <f t="shared" ref="D4:D15" si="0">+(C4-B4)/B4</f>
        <v>377.28500000000003</v>
      </c>
    </row>
    <row r="5" spans="1:4" ht="24" customHeight="1">
      <c r="A5" s="175" t="s">
        <v>619</v>
      </c>
      <c r="B5" s="190">
        <f>本级政府性基金收入执行!C5</f>
        <v>0</v>
      </c>
      <c r="C5" s="83"/>
      <c r="D5" s="184"/>
    </row>
    <row r="6" spans="1:4" ht="24" customHeight="1">
      <c r="A6" s="175" t="s">
        <v>620</v>
      </c>
      <c r="B6" s="190">
        <f>本级政府性基金收入执行!C6</f>
        <v>0</v>
      </c>
      <c r="C6" s="83"/>
      <c r="D6" s="184"/>
    </row>
    <row r="7" spans="1:4" ht="24" customHeight="1">
      <c r="A7" s="175" t="s">
        <v>612</v>
      </c>
      <c r="B7" s="190">
        <f>本级政府性基金收入执行!C7</f>
        <v>0</v>
      </c>
      <c r="C7" s="83"/>
      <c r="D7" s="184"/>
    </row>
    <row r="8" spans="1:4" ht="24" customHeight="1">
      <c r="A8" s="175" t="s">
        <v>621</v>
      </c>
      <c r="B8" s="190">
        <f>本级政府性基金收入执行!C8</f>
        <v>1000</v>
      </c>
      <c r="C8" s="83">
        <v>1770</v>
      </c>
      <c r="D8" s="184">
        <f t="shared" si="0"/>
        <v>0.77</v>
      </c>
    </row>
    <row r="9" spans="1:4" ht="24" customHeight="1">
      <c r="A9" s="175" t="s">
        <v>622</v>
      </c>
      <c r="B9" s="190">
        <f>本级政府性基金收入执行!C9</f>
        <v>850</v>
      </c>
      <c r="C9" s="83">
        <v>900</v>
      </c>
      <c r="D9" s="184">
        <f t="shared" si="0"/>
        <v>5.8999999999999997E-2</v>
      </c>
    </row>
    <row r="10" spans="1:4" ht="24" customHeight="1">
      <c r="A10" s="175" t="s">
        <v>623</v>
      </c>
      <c r="B10" s="190">
        <f>本级政府性基金收入执行!C10</f>
        <v>0</v>
      </c>
      <c r="C10" s="83"/>
      <c r="D10" s="184"/>
    </row>
    <row r="11" spans="1:4" ht="24" customHeight="1">
      <c r="A11" s="175" t="s">
        <v>624</v>
      </c>
      <c r="B11" s="190">
        <f>本级政府性基金收入执行!C11</f>
        <v>0</v>
      </c>
      <c r="C11" s="83"/>
      <c r="D11" s="184"/>
    </row>
    <row r="12" spans="1:4" ht="24" customHeight="1">
      <c r="A12" s="175" t="s">
        <v>483</v>
      </c>
      <c r="B12" s="190">
        <f>本级政府性基金收入执行!C12</f>
        <v>850</v>
      </c>
      <c r="C12" s="83">
        <v>850</v>
      </c>
      <c r="D12" s="184">
        <f t="shared" si="0"/>
        <v>0</v>
      </c>
    </row>
    <row r="13" spans="1:4" ht="24" customHeight="1">
      <c r="A13" s="175" t="s">
        <v>625</v>
      </c>
      <c r="B13" s="190">
        <f>本级政府性基金收入执行!C13</f>
        <v>2400</v>
      </c>
      <c r="C13" s="83">
        <v>2400</v>
      </c>
      <c r="D13" s="184">
        <f t="shared" si="0"/>
        <v>0</v>
      </c>
    </row>
    <row r="14" spans="1:4" ht="24" customHeight="1">
      <c r="A14" s="175" t="s">
        <v>626</v>
      </c>
      <c r="B14" s="190">
        <f>本级政府性基金收入执行!C14</f>
        <v>150</v>
      </c>
      <c r="C14" s="83">
        <v>180</v>
      </c>
      <c r="D14" s="184">
        <f t="shared" si="0"/>
        <v>0.2</v>
      </c>
    </row>
    <row r="15" spans="1:4" ht="24" customHeight="1">
      <c r="A15" s="187" t="s">
        <v>67</v>
      </c>
      <c r="B15" s="191">
        <f>SUM(B4:B14)</f>
        <v>5450</v>
      </c>
      <c r="C15" s="191">
        <f>SUM(C4:C14)</f>
        <v>81757</v>
      </c>
      <c r="D15" s="188">
        <f t="shared" si="0"/>
        <v>14.000999999999999</v>
      </c>
    </row>
    <row r="16" spans="1:4" ht="24" customHeight="1">
      <c r="A16" s="169" t="s">
        <v>68</v>
      </c>
      <c r="B16" s="190">
        <f>B17</f>
        <v>0</v>
      </c>
      <c r="C16" s="190">
        <f>C17</f>
        <v>1243</v>
      </c>
      <c r="D16" s="188"/>
    </row>
    <row r="17" spans="1:4" ht="24" customHeight="1">
      <c r="A17" s="189" t="s">
        <v>486</v>
      </c>
      <c r="B17" s="190">
        <f>B18</f>
        <v>0</v>
      </c>
      <c r="C17" s="190">
        <f>C18</f>
        <v>1243</v>
      </c>
      <c r="D17" s="188"/>
    </row>
    <row r="18" spans="1:4" ht="24" customHeight="1">
      <c r="A18" s="44" t="s">
        <v>487</v>
      </c>
      <c r="B18" s="83"/>
      <c r="C18" s="83">
        <v>1243</v>
      </c>
      <c r="D18" s="184"/>
    </row>
    <row r="19" spans="1:4" s="47" customFormat="1" ht="24" customHeight="1">
      <c r="A19" s="55" t="s">
        <v>73</v>
      </c>
      <c r="B19" s="185">
        <f>SUM(B15,B16)</f>
        <v>5450</v>
      </c>
      <c r="C19" s="185">
        <f>SUM(C15,C16)</f>
        <v>83000</v>
      </c>
      <c r="D19" s="186">
        <f>+(C19-B19)/B19</f>
        <v>14.228999999999999</v>
      </c>
    </row>
    <row r="20" spans="1:4" ht="18" customHeight="1">
      <c r="A20" s="56"/>
      <c r="B20" s="57"/>
      <c r="C20" s="58"/>
      <c r="D20" s="59"/>
    </row>
    <row r="35" ht="28.5" customHeight="1"/>
    <row r="36" ht="28.5" customHeight="1"/>
  </sheetData>
  <mergeCells count="1">
    <mergeCell ref="A1:D1"/>
  </mergeCells>
  <phoneticPr fontId="7" type="noConversion"/>
  <printOptions horizontalCentered="1"/>
  <pageMargins left="0.79" right="0.79" top="0.79" bottom="0.79" header="0.51" footer="0.51"/>
  <pageSetup paperSize="9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7"/>
  <sheetViews>
    <sheetView showZeros="0" workbookViewId="0">
      <selection activeCell="G27" sqref="G27"/>
    </sheetView>
  </sheetViews>
  <sheetFormatPr defaultColWidth="9.125" defaultRowHeight="13.5"/>
  <cols>
    <col min="1" max="1" width="57.375" style="326" customWidth="1"/>
    <col min="2" max="2" width="18" style="352" customWidth="1"/>
    <col min="3" max="3" width="18.5" style="353" customWidth="1"/>
    <col min="4" max="4" width="25.5" style="354" customWidth="1"/>
    <col min="5" max="16384" width="9.125" style="326"/>
  </cols>
  <sheetData>
    <row r="1" spans="1:4" s="318" customFormat="1" ht="31.5" customHeight="1">
      <c r="A1" s="516" t="s">
        <v>560</v>
      </c>
      <c r="B1" s="516"/>
      <c r="C1" s="516"/>
      <c r="D1" s="516"/>
    </row>
    <row r="2" spans="1:4" s="330" customFormat="1" ht="24.75" customHeight="1">
      <c r="A2" s="319" t="s">
        <v>495</v>
      </c>
      <c r="B2" s="297"/>
      <c r="C2" s="518" t="s">
        <v>63</v>
      </c>
      <c r="D2" s="518"/>
    </row>
    <row r="3" spans="1:4" ht="30.75" customHeight="1">
      <c r="A3" s="323" t="s">
        <v>489</v>
      </c>
      <c r="B3" s="324" t="s">
        <v>84</v>
      </c>
      <c r="C3" s="331" t="s">
        <v>561</v>
      </c>
      <c r="D3" s="325" t="s">
        <v>562</v>
      </c>
    </row>
    <row r="4" spans="1:4" ht="21" customHeight="1">
      <c r="A4" s="327" t="s">
        <v>475</v>
      </c>
      <c r="B4" s="332"/>
      <c r="C4" s="333"/>
      <c r="D4" s="334"/>
    </row>
    <row r="5" spans="1:4" ht="21" customHeight="1">
      <c r="A5" s="327" t="s">
        <v>496</v>
      </c>
      <c r="B5" s="332"/>
      <c r="C5" s="333"/>
      <c r="D5" s="334"/>
    </row>
    <row r="6" spans="1:4" ht="21" customHeight="1">
      <c r="A6" s="327" t="s">
        <v>981</v>
      </c>
      <c r="B6" s="332"/>
      <c r="C6" s="333"/>
      <c r="D6" s="334"/>
    </row>
    <row r="7" spans="1:4" ht="21" customHeight="1">
      <c r="A7" s="335" t="s">
        <v>476</v>
      </c>
      <c r="B7" s="336">
        <f>SUM(B8,B12,B14,B10)</f>
        <v>2050</v>
      </c>
      <c r="C7" s="336">
        <f>SUM(C8,C12,C14,C10)</f>
        <v>38460</v>
      </c>
      <c r="D7" s="337">
        <f>+(C7-B7)/B7</f>
        <v>17.760999999999999</v>
      </c>
    </row>
    <row r="8" spans="1:4" ht="21" customHeight="1">
      <c r="A8" s="338" t="s">
        <v>889</v>
      </c>
      <c r="B8" s="336">
        <f>B9</f>
        <v>200</v>
      </c>
      <c r="C8" s="336">
        <f>C9</f>
        <v>35790</v>
      </c>
      <c r="D8" s="337">
        <f t="shared" ref="D8:D26" si="0">+(C8-B8)/B8</f>
        <v>177.95</v>
      </c>
    </row>
    <row r="9" spans="1:4" ht="21" customHeight="1">
      <c r="A9" s="339" t="s">
        <v>982</v>
      </c>
      <c r="B9" s="340">
        <v>200</v>
      </c>
      <c r="C9" s="340">
        <v>35790</v>
      </c>
      <c r="D9" s="341">
        <f t="shared" si="0"/>
        <v>177.95</v>
      </c>
    </row>
    <row r="10" spans="1:4" ht="21" customHeight="1">
      <c r="A10" s="338" t="s">
        <v>497</v>
      </c>
      <c r="B10" s="336">
        <f>B11</f>
        <v>0</v>
      </c>
      <c r="C10" s="336">
        <f>C11</f>
        <v>0</v>
      </c>
      <c r="D10" s="337"/>
    </row>
    <row r="11" spans="1:4" ht="21" customHeight="1">
      <c r="A11" s="339" t="s">
        <v>983</v>
      </c>
      <c r="B11" s="340"/>
      <c r="C11" s="340"/>
      <c r="D11" s="341"/>
    </row>
    <row r="12" spans="1:4" ht="21" customHeight="1">
      <c r="A12" s="338" t="s">
        <v>498</v>
      </c>
      <c r="B12" s="336">
        <f>B13</f>
        <v>1000</v>
      </c>
      <c r="C12" s="336">
        <f>C13</f>
        <v>1770</v>
      </c>
      <c r="D12" s="337">
        <f t="shared" si="0"/>
        <v>0.77</v>
      </c>
    </row>
    <row r="13" spans="1:4" ht="21" customHeight="1">
      <c r="A13" s="339" t="s">
        <v>984</v>
      </c>
      <c r="B13" s="340">
        <v>1000</v>
      </c>
      <c r="C13" s="340">
        <v>1770</v>
      </c>
      <c r="D13" s="341">
        <f t="shared" si="0"/>
        <v>0.77</v>
      </c>
    </row>
    <row r="14" spans="1:4" ht="21" customHeight="1">
      <c r="A14" s="338" t="s">
        <v>499</v>
      </c>
      <c r="B14" s="336">
        <f>B15</f>
        <v>850</v>
      </c>
      <c r="C14" s="336">
        <f>C15</f>
        <v>900</v>
      </c>
      <c r="D14" s="337">
        <f t="shared" si="0"/>
        <v>5.8999999999999997E-2</v>
      </c>
    </row>
    <row r="15" spans="1:4" ht="21" customHeight="1">
      <c r="A15" s="342" t="s">
        <v>985</v>
      </c>
      <c r="B15" s="340">
        <v>850</v>
      </c>
      <c r="C15" s="340">
        <v>900</v>
      </c>
      <c r="D15" s="341">
        <f t="shared" si="0"/>
        <v>5.8999999999999997E-2</v>
      </c>
    </row>
    <row r="16" spans="1:4" ht="21" customHeight="1">
      <c r="A16" s="335" t="s">
        <v>490</v>
      </c>
      <c r="B16" s="336">
        <f>B17</f>
        <v>0</v>
      </c>
      <c r="C16" s="336">
        <f>C17</f>
        <v>0</v>
      </c>
      <c r="D16" s="337"/>
    </row>
    <row r="17" spans="1:6" ht="21" customHeight="1">
      <c r="A17" s="343" t="s">
        <v>500</v>
      </c>
      <c r="B17" s="336">
        <f>B18</f>
        <v>0</v>
      </c>
      <c r="C17" s="336">
        <f>C18</f>
        <v>0</v>
      </c>
      <c r="D17" s="337"/>
    </row>
    <row r="18" spans="1:6" ht="21" customHeight="1">
      <c r="A18" s="339" t="s">
        <v>986</v>
      </c>
      <c r="B18" s="340"/>
      <c r="C18" s="340"/>
      <c r="D18" s="341"/>
    </row>
    <row r="19" spans="1:6" ht="21" customHeight="1">
      <c r="A19" s="335" t="s">
        <v>501</v>
      </c>
      <c r="B19" s="336">
        <f>SUM(B20,B21,B24)</f>
        <v>3533</v>
      </c>
      <c r="C19" s="336">
        <f>SUM(C20,C21,C24)</f>
        <v>3430</v>
      </c>
      <c r="D19" s="337">
        <f t="shared" si="0"/>
        <v>-2.9000000000000001E-2</v>
      </c>
    </row>
    <row r="20" spans="1:6" ht="21" customHeight="1">
      <c r="A20" s="339" t="s">
        <v>502</v>
      </c>
      <c r="B20" s="340">
        <v>150</v>
      </c>
      <c r="C20" s="340">
        <v>180</v>
      </c>
      <c r="D20" s="341">
        <f t="shared" si="0"/>
        <v>0.2</v>
      </c>
    </row>
    <row r="21" spans="1:6" ht="21" customHeight="1">
      <c r="A21" s="343" t="s">
        <v>503</v>
      </c>
      <c r="B21" s="336">
        <f>SUM(B22:B23)</f>
        <v>926</v>
      </c>
      <c r="C21" s="336">
        <f>SUM(C22:C23)</f>
        <v>850</v>
      </c>
      <c r="D21" s="337">
        <f t="shared" si="0"/>
        <v>-8.2000000000000003E-2</v>
      </c>
    </row>
    <row r="22" spans="1:6" ht="21" customHeight="1">
      <c r="A22" s="339" t="s">
        <v>987</v>
      </c>
      <c r="B22" s="340">
        <v>76</v>
      </c>
      <c r="C22" s="340">
        <v>76</v>
      </c>
      <c r="D22" s="341">
        <f t="shared" si="0"/>
        <v>0</v>
      </c>
    </row>
    <row r="23" spans="1:6" ht="21" customHeight="1">
      <c r="A23" s="339" t="s">
        <v>988</v>
      </c>
      <c r="B23" s="340">
        <v>850</v>
      </c>
      <c r="C23" s="340">
        <v>774</v>
      </c>
      <c r="D23" s="341">
        <f t="shared" si="0"/>
        <v>-8.8999999999999996E-2</v>
      </c>
      <c r="F23" s="344"/>
    </row>
    <row r="24" spans="1:6" ht="21" customHeight="1">
      <c r="A24" s="343" t="s">
        <v>504</v>
      </c>
      <c r="B24" s="336">
        <f>SUM(B25:B29)</f>
        <v>2457</v>
      </c>
      <c r="C24" s="336">
        <f>SUM(C25:C29)</f>
        <v>2400</v>
      </c>
      <c r="D24" s="337">
        <f t="shared" si="0"/>
        <v>-2.3E-2</v>
      </c>
    </row>
    <row r="25" spans="1:6" ht="21" customHeight="1">
      <c r="A25" s="339" t="s">
        <v>989</v>
      </c>
      <c r="B25" s="340">
        <v>1550</v>
      </c>
      <c r="C25" s="340">
        <v>1490</v>
      </c>
      <c r="D25" s="341">
        <f t="shared" si="0"/>
        <v>-3.9E-2</v>
      </c>
    </row>
    <row r="26" spans="1:6" ht="21" customHeight="1">
      <c r="A26" s="339" t="s">
        <v>990</v>
      </c>
      <c r="B26" s="340">
        <v>800</v>
      </c>
      <c r="C26" s="340">
        <v>800</v>
      </c>
      <c r="D26" s="341">
        <f t="shared" si="0"/>
        <v>0</v>
      </c>
    </row>
    <row r="27" spans="1:6" ht="21" customHeight="1">
      <c r="A27" s="339" t="s">
        <v>991</v>
      </c>
      <c r="B27" s="340"/>
      <c r="C27" s="340"/>
      <c r="D27" s="341"/>
    </row>
    <row r="28" spans="1:6" ht="21" customHeight="1">
      <c r="A28" s="339" t="s">
        <v>992</v>
      </c>
      <c r="B28" s="340">
        <v>20</v>
      </c>
      <c r="C28" s="340">
        <v>20</v>
      </c>
      <c r="D28" s="341">
        <f t="shared" ref="D28:D37" si="1">+(C28-B28)/B28</f>
        <v>0</v>
      </c>
    </row>
    <row r="29" spans="1:6" ht="21" customHeight="1">
      <c r="A29" s="339" t="s">
        <v>993</v>
      </c>
      <c r="B29" s="340">
        <v>87</v>
      </c>
      <c r="C29" s="340">
        <v>90</v>
      </c>
      <c r="D29" s="341">
        <f t="shared" si="1"/>
        <v>3.4000000000000002E-2</v>
      </c>
    </row>
    <row r="30" spans="1:6" ht="21" customHeight="1">
      <c r="A30" s="345" t="s">
        <v>505</v>
      </c>
      <c r="B30" s="346">
        <f>SUM(B7,B16,B19)</f>
        <v>5583</v>
      </c>
      <c r="C30" s="346">
        <f>SUM(C7,C16,C19)</f>
        <v>41890</v>
      </c>
      <c r="D30" s="347">
        <f t="shared" si="1"/>
        <v>6.5030000000000001</v>
      </c>
    </row>
    <row r="31" spans="1:6" ht="21" customHeight="1">
      <c r="A31" s="345"/>
      <c r="B31" s="346"/>
      <c r="C31" s="346"/>
      <c r="D31" s="347"/>
    </row>
    <row r="32" spans="1:6" ht="21" customHeight="1">
      <c r="A32" s="343" t="s">
        <v>350</v>
      </c>
      <c r="B32" s="348">
        <f>B33</f>
        <v>0</v>
      </c>
      <c r="C32" s="348">
        <f>C33+C35</f>
        <v>41110</v>
      </c>
      <c r="D32" s="337"/>
    </row>
    <row r="33" spans="1:4" ht="21" customHeight="1">
      <c r="A33" s="302" t="s">
        <v>890</v>
      </c>
      <c r="B33" s="348">
        <f>B34</f>
        <v>0</v>
      </c>
      <c r="C33" s="348">
        <f>C34</f>
        <v>1110</v>
      </c>
      <c r="D33" s="337"/>
    </row>
    <row r="34" spans="1:4" ht="21" customHeight="1">
      <c r="A34" s="303" t="s">
        <v>892</v>
      </c>
      <c r="B34" s="349"/>
      <c r="C34" s="340">
        <v>1110</v>
      </c>
      <c r="D34" s="341"/>
    </row>
    <row r="35" spans="1:4" ht="21" customHeight="1">
      <c r="A35" s="302" t="s">
        <v>888</v>
      </c>
      <c r="B35" s="348">
        <f>B36</f>
        <v>0</v>
      </c>
      <c r="C35" s="348">
        <f>C36+C38</f>
        <v>40000</v>
      </c>
      <c r="D35" s="337"/>
    </row>
    <row r="36" spans="1:4" ht="21" customHeight="1">
      <c r="A36" s="303" t="s">
        <v>891</v>
      </c>
      <c r="B36" s="349"/>
      <c r="C36" s="340">
        <v>40000</v>
      </c>
      <c r="D36" s="341"/>
    </row>
    <row r="37" spans="1:4" ht="21" customHeight="1">
      <c r="A37" s="328" t="s">
        <v>506</v>
      </c>
      <c r="B37" s="350">
        <f>SUM(B30,B32)</f>
        <v>5583</v>
      </c>
      <c r="C37" s="350">
        <f>SUM(C30,C32)</f>
        <v>83000</v>
      </c>
      <c r="D37" s="351">
        <f t="shared" si="1"/>
        <v>13.867000000000001</v>
      </c>
    </row>
  </sheetData>
  <mergeCells count="2">
    <mergeCell ref="A1:D1"/>
    <mergeCell ref="C2:D2"/>
  </mergeCells>
  <phoneticPr fontId="7" type="noConversion"/>
  <printOptions horizontalCentered="1"/>
  <pageMargins left="0.79" right="0.79" top="0.79" bottom="0.79" header="0.34" footer="0.51"/>
  <pageSetup paperSize="9" orientation="landscape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U39"/>
  <sheetViews>
    <sheetView showZeros="0" workbookViewId="0">
      <selection activeCell="N8" sqref="N8"/>
    </sheetView>
  </sheetViews>
  <sheetFormatPr defaultColWidth="9.125" defaultRowHeight="13.5"/>
  <cols>
    <col min="1" max="1" width="47" style="38" customWidth="1"/>
    <col min="2" max="2" width="9.375" style="38" customWidth="1"/>
    <col min="3" max="3" width="8.875" style="38" customWidth="1"/>
    <col min="4" max="4" width="9.375" style="38" customWidth="1"/>
    <col min="5" max="8" width="8.875" style="38" customWidth="1"/>
    <col min="9" max="9" width="8.875" style="39" customWidth="1"/>
    <col min="10" max="16384" width="9.125" style="38"/>
  </cols>
  <sheetData>
    <row r="1" spans="1:9" s="35" customFormat="1" ht="31.5" customHeight="1">
      <c r="A1" s="519" t="s">
        <v>559</v>
      </c>
      <c r="B1" s="519"/>
      <c r="C1" s="519"/>
      <c r="D1" s="519"/>
      <c r="E1" s="519"/>
      <c r="F1" s="519"/>
      <c r="G1" s="519"/>
      <c r="H1" s="519"/>
      <c r="I1" s="519"/>
    </row>
    <row r="2" spans="1:9" s="36" customFormat="1" ht="21" customHeight="1">
      <c r="A2" s="40" t="s">
        <v>507</v>
      </c>
      <c r="B2" s="520" t="s">
        <v>63</v>
      </c>
      <c r="C2" s="520"/>
      <c r="D2" s="520"/>
      <c r="E2" s="520"/>
      <c r="F2" s="520"/>
      <c r="G2" s="520"/>
      <c r="H2" s="520"/>
      <c r="I2" s="520"/>
    </row>
    <row r="3" spans="1:9" ht="35.25" customHeight="1">
      <c r="A3" s="230" t="s">
        <v>489</v>
      </c>
      <c r="B3" s="230" t="s">
        <v>372</v>
      </c>
      <c r="C3" s="230" t="s">
        <v>508</v>
      </c>
      <c r="D3" s="230" t="s">
        <v>86</v>
      </c>
      <c r="E3" s="230" t="s">
        <v>374</v>
      </c>
      <c r="F3" s="230" t="s">
        <v>375</v>
      </c>
      <c r="G3" s="230" t="s">
        <v>376</v>
      </c>
      <c r="H3" s="230" t="s">
        <v>377</v>
      </c>
      <c r="I3" s="229" t="s">
        <v>378</v>
      </c>
    </row>
    <row r="4" spans="1:9" ht="28.5" customHeight="1">
      <c r="A4" s="231" t="s">
        <v>475</v>
      </c>
      <c r="B4" s="232">
        <f>C4+D4</f>
        <v>483</v>
      </c>
      <c r="C4" s="232">
        <f>C5</f>
        <v>0</v>
      </c>
      <c r="D4" s="232">
        <f>SUM(E4:I4)</f>
        <v>483</v>
      </c>
      <c r="E4" s="232">
        <f>E5</f>
        <v>320</v>
      </c>
      <c r="F4" s="232">
        <f t="shared" ref="F4:I5" si="0">F5</f>
        <v>64</v>
      </c>
      <c r="G4" s="232">
        <f t="shared" si="0"/>
        <v>8</v>
      </c>
      <c r="H4" s="232">
        <f t="shared" si="0"/>
        <v>0</v>
      </c>
      <c r="I4" s="232">
        <f t="shared" si="0"/>
        <v>91</v>
      </c>
    </row>
    <row r="5" spans="1:9" ht="28.5" customHeight="1">
      <c r="A5" s="231" t="s">
        <v>496</v>
      </c>
      <c r="B5" s="232">
        <f t="shared" ref="B5:B14" si="1">C5+D5</f>
        <v>483</v>
      </c>
      <c r="C5" s="232">
        <f>C6</f>
        <v>0</v>
      </c>
      <c r="D5" s="232">
        <f t="shared" ref="D5:D14" si="2">SUM(E5:I5)</f>
        <v>483</v>
      </c>
      <c r="E5" s="232">
        <f>E6</f>
        <v>320</v>
      </c>
      <c r="F5" s="232">
        <f t="shared" si="0"/>
        <v>64</v>
      </c>
      <c r="G5" s="232">
        <f t="shared" si="0"/>
        <v>8</v>
      </c>
      <c r="H5" s="232">
        <f t="shared" si="0"/>
        <v>0</v>
      </c>
      <c r="I5" s="232">
        <f t="shared" si="0"/>
        <v>91</v>
      </c>
    </row>
    <row r="6" spans="1:9" ht="28.5" customHeight="1">
      <c r="A6" s="231" t="s">
        <v>994</v>
      </c>
      <c r="B6" s="232">
        <f t="shared" si="1"/>
        <v>483</v>
      </c>
      <c r="C6" s="226"/>
      <c r="D6" s="232">
        <f t="shared" si="2"/>
        <v>483</v>
      </c>
      <c r="E6" s="226">
        <v>320</v>
      </c>
      <c r="F6" s="226">
        <v>64</v>
      </c>
      <c r="G6" s="226">
        <v>8</v>
      </c>
      <c r="H6" s="226"/>
      <c r="I6" s="226">
        <v>91</v>
      </c>
    </row>
    <row r="7" spans="1:9" ht="28.5" customHeight="1">
      <c r="A7" s="231" t="s">
        <v>476</v>
      </c>
      <c r="B7" s="232">
        <f t="shared" si="1"/>
        <v>0</v>
      </c>
      <c r="C7" s="226"/>
      <c r="D7" s="232">
        <f t="shared" si="2"/>
        <v>0</v>
      </c>
      <c r="E7" s="226"/>
      <c r="F7" s="226"/>
      <c r="G7" s="226"/>
      <c r="H7" s="226"/>
      <c r="I7" s="228"/>
    </row>
    <row r="8" spans="1:9" ht="28.5" customHeight="1">
      <c r="A8" s="231" t="s">
        <v>490</v>
      </c>
      <c r="B8" s="232">
        <f t="shared" si="1"/>
        <v>0</v>
      </c>
      <c r="C8" s="226"/>
      <c r="D8" s="232">
        <f t="shared" si="2"/>
        <v>0</v>
      </c>
      <c r="E8" s="226"/>
      <c r="F8" s="226"/>
      <c r="G8" s="226"/>
      <c r="H8" s="226"/>
      <c r="I8" s="228"/>
    </row>
    <row r="9" spans="1:9" ht="28.5" customHeight="1">
      <c r="A9" s="231" t="s">
        <v>501</v>
      </c>
      <c r="B9" s="232">
        <f t="shared" si="1"/>
        <v>760</v>
      </c>
      <c r="C9" s="232">
        <f t="shared" ref="C9:I9" si="3">SUM(C10,C12)</f>
        <v>133</v>
      </c>
      <c r="D9" s="232">
        <f t="shared" si="2"/>
        <v>627</v>
      </c>
      <c r="E9" s="232">
        <f t="shared" si="3"/>
        <v>0</v>
      </c>
      <c r="F9" s="232">
        <f t="shared" si="3"/>
        <v>0</v>
      </c>
      <c r="G9" s="232">
        <f t="shared" si="3"/>
        <v>601</v>
      </c>
      <c r="H9" s="232">
        <f t="shared" si="3"/>
        <v>26</v>
      </c>
      <c r="I9" s="232">
        <f t="shared" si="3"/>
        <v>0</v>
      </c>
    </row>
    <row r="10" spans="1:9" ht="28.5" customHeight="1">
      <c r="A10" s="233" t="s">
        <v>503</v>
      </c>
      <c r="B10" s="232">
        <f t="shared" si="1"/>
        <v>76</v>
      </c>
      <c r="C10" s="232">
        <f>C11</f>
        <v>76</v>
      </c>
      <c r="D10" s="232">
        <f t="shared" si="2"/>
        <v>0</v>
      </c>
      <c r="E10" s="232">
        <f>E11</f>
        <v>0</v>
      </c>
      <c r="F10" s="232">
        <f t="shared" ref="F10:I10" si="4">F11</f>
        <v>0</v>
      </c>
      <c r="G10" s="232">
        <f t="shared" si="4"/>
        <v>0</v>
      </c>
      <c r="H10" s="232">
        <f t="shared" si="4"/>
        <v>0</v>
      </c>
      <c r="I10" s="232">
        <f t="shared" si="4"/>
        <v>0</v>
      </c>
    </row>
    <row r="11" spans="1:9" ht="28.5" customHeight="1">
      <c r="A11" s="233" t="s">
        <v>995</v>
      </c>
      <c r="B11" s="232">
        <f t="shared" si="1"/>
        <v>76</v>
      </c>
      <c r="C11" s="226">
        <v>76</v>
      </c>
      <c r="D11" s="232">
        <f t="shared" si="2"/>
        <v>0</v>
      </c>
      <c r="E11" s="226"/>
      <c r="F11" s="226"/>
      <c r="G11" s="226"/>
      <c r="H11" s="226"/>
      <c r="I11" s="228"/>
    </row>
    <row r="12" spans="1:9" ht="28.5" customHeight="1">
      <c r="A12" s="233" t="s">
        <v>504</v>
      </c>
      <c r="B12" s="232">
        <f t="shared" si="1"/>
        <v>684</v>
      </c>
      <c r="C12" s="232">
        <f>SUM(C13:C14)</f>
        <v>57</v>
      </c>
      <c r="D12" s="232">
        <f t="shared" si="2"/>
        <v>627</v>
      </c>
      <c r="E12" s="232">
        <f>SUM(E13:E14)</f>
        <v>0</v>
      </c>
      <c r="F12" s="232">
        <f t="shared" ref="F12:I12" si="5">SUM(F13:F14)</f>
        <v>0</v>
      </c>
      <c r="G12" s="232">
        <f t="shared" si="5"/>
        <v>601</v>
      </c>
      <c r="H12" s="232">
        <f t="shared" si="5"/>
        <v>26</v>
      </c>
      <c r="I12" s="232">
        <f t="shared" si="5"/>
        <v>0</v>
      </c>
    </row>
    <row r="13" spans="1:9" ht="28.5" customHeight="1">
      <c r="A13" s="233" t="s">
        <v>996</v>
      </c>
      <c r="B13" s="232">
        <f t="shared" si="1"/>
        <v>627</v>
      </c>
      <c r="C13" s="226"/>
      <c r="D13" s="232">
        <f t="shared" si="2"/>
        <v>627</v>
      </c>
      <c r="E13" s="226"/>
      <c r="F13" s="226"/>
      <c r="G13" s="226">
        <v>601</v>
      </c>
      <c r="H13" s="226">
        <v>26</v>
      </c>
      <c r="I13" s="228"/>
    </row>
    <row r="14" spans="1:9" ht="28.5" customHeight="1">
      <c r="A14" s="233" t="s">
        <v>997</v>
      </c>
      <c r="B14" s="232">
        <f t="shared" si="1"/>
        <v>57</v>
      </c>
      <c r="C14" s="226">
        <v>57</v>
      </c>
      <c r="D14" s="232">
        <f t="shared" si="2"/>
        <v>0</v>
      </c>
      <c r="E14" s="226"/>
      <c r="F14" s="226"/>
      <c r="G14" s="226"/>
      <c r="H14" s="226"/>
      <c r="I14" s="228"/>
    </row>
    <row r="15" spans="1:9" ht="28.5" customHeight="1">
      <c r="A15" s="233"/>
      <c r="B15" s="232"/>
      <c r="C15" s="226"/>
      <c r="D15" s="232">
        <f t="shared" ref="D15" si="6">SUM(E15:I15)</f>
        <v>0</v>
      </c>
      <c r="E15" s="226"/>
      <c r="F15" s="226"/>
      <c r="G15" s="226"/>
      <c r="H15" s="226"/>
      <c r="I15" s="228"/>
    </row>
    <row r="16" spans="1:9" ht="28.5" customHeight="1">
      <c r="A16" s="234" t="s">
        <v>628</v>
      </c>
      <c r="B16" s="227">
        <f>B4+B7+B8+B9</f>
        <v>1243</v>
      </c>
      <c r="C16" s="227">
        <f t="shared" ref="C16:I16" si="7">C4+C7+C8+C9</f>
        <v>133</v>
      </c>
      <c r="D16" s="227">
        <f t="shared" si="7"/>
        <v>1110</v>
      </c>
      <c r="E16" s="227">
        <f t="shared" si="7"/>
        <v>320</v>
      </c>
      <c r="F16" s="227">
        <f t="shared" si="7"/>
        <v>64</v>
      </c>
      <c r="G16" s="227">
        <f t="shared" si="7"/>
        <v>609</v>
      </c>
      <c r="H16" s="227">
        <f t="shared" si="7"/>
        <v>26</v>
      </c>
      <c r="I16" s="227">
        <f t="shared" si="7"/>
        <v>91</v>
      </c>
    </row>
    <row r="17" spans="1:255" s="37" customFormat="1" ht="14.25">
      <c r="A17" s="38"/>
      <c r="B17" s="41"/>
      <c r="C17" s="41"/>
      <c r="D17" s="41"/>
      <c r="E17" s="41"/>
      <c r="F17" s="41"/>
      <c r="G17" s="41"/>
      <c r="H17" s="41"/>
      <c r="I17" s="42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</row>
    <row r="38" ht="28.5" customHeight="1"/>
    <row r="39" ht="28.5" customHeight="1"/>
  </sheetData>
  <mergeCells count="2">
    <mergeCell ref="A1:I1"/>
    <mergeCell ref="B2:I2"/>
  </mergeCells>
  <phoneticPr fontId="7" type="noConversion"/>
  <printOptions horizontalCentered="1"/>
  <pageMargins left="0.79" right="0.79" top="0.79" bottom="0.79" header="0.51" footer="0.51"/>
  <pageSetup paperSize="9" orientation="landscape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35"/>
  <sheetViews>
    <sheetView showZeros="0" workbookViewId="0">
      <selection activeCell="M10" sqref="M10"/>
    </sheetView>
  </sheetViews>
  <sheetFormatPr defaultRowHeight="13.5"/>
  <cols>
    <col min="1" max="1" width="32.375" style="13" customWidth="1"/>
    <col min="2" max="4" width="15.625" style="13" customWidth="1"/>
    <col min="5" max="9" width="10.125" style="13" customWidth="1"/>
    <col min="10" max="16384" width="9" style="13"/>
  </cols>
  <sheetData>
    <row r="1" spans="1:6" s="12" customFormat="1" ht="33.75" customHeight="1">
      <c r="A1" s="521" t="s">
        <v>911</v>
      </c>
      <c r="B1" s="521"/>
      <c r="C1" s="521"/>
      <c r="D1" s="521"/>
    </row>
    <row r="2" spans="1:6" ht="24.75" customHeight="1">
      <c r="A2" s="14" t="s">
        <v>509</v>
      </c>
      <c r="B2" s="14"/>
      <c r="C2" s="14"/>
      <c r="D2" s="15" t="s">
        <v>10</v>
      </c>
    </row>
    <row r="3" spans="1:6" s="34" customFormat="1" ht="42" customHeight="1">
      <c r="A3" s="381" t="s">
        <v>489</v>
      </c>
      <c r="B3" s="381" t="s">
        <v>918</v>
      </c>
      <c r="C3" s="381" t="s">
        <v>574</v>
      </c>
      <c r="D3" s="382" t="s">
        <v>919</v>
      </c>
      <c r="F3" s="16"/>
    </row>
    <row r="4" spans="1:6" ht="42" customHeight="1">
      <c r="A4" s="383" t="s">
        <v>920</v>
      </c>
      <c r="B4" s="384"/>
      <c r="C4" s="384"/>
      <c r="D4" s="385"/>
    </row>
    <row r="5" spans="1:6" ht="42" customHeight="1">
      <c r="A5" s="383" t="s">
        <v>921</v>
      </c>
      <c r="B5" s="384"/>
      <c r="C5" s="384"/>
      <c r="D5" s="385"/>
    </row>
    <row r="6" spans="1:6" ht="42" customHeight="1">
      <c r="A6" s="383" t="s">
        <v>922</v>
      </c>
      <c r="B6" s="384">
        <v>1000</v>
      </c>
      <c r="C6" s="384">
        <v>1116</v>
      </c>
      <c r="D6" s="385">
        <f>C6/B6</f>
        <v>1.1160000000000001</v>
      </c>
    </row>
    <row r="7" spans="1:6" ht="42" customHeight="1">
      <c r="A7" s="386" t="s">
        <v>931</v>
      </c>
      <c r="B7" s="386">
        <f>SUM(B4:B6)</f>
        <v>1000</v>
      </c>
      <c r="C7" s="386">
        <f>SUM(C4:C6)</f>
        <v>1116</v>
      </c>
      <c r="D7" s="387">
        <f t="shared" ref="D7" si="0">C7/B7</f>
        <v>1.1160000000000001</v>
      </c>
    </row>
    <row r="8" spans="1:6" s="86" customFormat="1" ht="42" customHeight="1">
      <c r="A8" s="388"/>
      <c r="B8" s="388"/>
      <c r="C8" s="388"/>
      <c r="D8" s="389"/>
    </row>
    <row r="9" spans="1:6" s="86" customFormat="1" ht="42" customHeight="1">
      <c r="A9" s="390" t="s">
        <v>923</v>
      </c>
      <c r="B9" s="391">
        <f>B10</f>
        <v>7896</v>
      </c>
      <c r="C9" s="391">
        <f>C10</f>
        <v>7896</v>
      </c>
      <c r="D9" s="392"/>
    </row>
    <row r="10" spans="1:6" s="86" customFormat="1" ht="42" customHeight="1">
      <c r="A10" s="393" t="s">
        <v>924</v>
      </c>
      <c r="B10" s="394">
        <v>7896</v>
      </c>
      <c r="C10" s="394">
        <v>7896</v>
      </c>
      <c r="D10" s="385"/>
    </row>
    <row r="11" spans="1:6" ht="42" customHeight="1">
      <c r="A11" s="386" t="s">
        <v>932</v>
      </c>
      <c r="B11" s="386">
        <f>B7+B9</f>
        <v>8896</v>
      </c>
      <c r="C11" s="386">
        <f>C7+C9</f>
        <v>9012</v>
      </c>
      <c r="D11" s="387">
        <f t="shared" ref="D11" si="1">C11/B11</f>
        <v>1.0129999999999999</v>
      </c>
    </row>
    <row r="12" spans="1:6" ht="18" customHeight="1"/>
    <row r="13" spans="1:6" ht="18" customHeight="1"/>
    <row r="14" spans="1:6" ht="18" customHeight="1"/>
    <row r="15" spans="1:6" ht="18" customHeight="1"/>
    <row r="16" spans="1:6" ht="18" customHeight="1"/>
    <row r="34" ht="28.5" customHeight="1"/>
    <row r="35" ht="28.5" customHeight="1"/>
  </sheetData>
  <mergeCells count="1">
    <mergeCell ref="A1:D1"/>
  </mergeCells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36"/>
  <sheetViews>
    <sheetView showZeros="0" workbookViewId="0">
      <selection activeCell="I9" sqref="I9"/>
    </sheetView>
  </sheetViews>
  <sheetFormatPr defaultRowHeight="13.5"/>
  <cols>
    <col min="1" max="1" width="32.375" style="13" customWidth="1"/>
    <col min="2" max="4" width="15.625" style="13" customWidth="1"/>
    <col min="5" max="9" width="10.125" style="13" customWidth="1"/>
    <col min="10" max="16384" width="9" style="13"/>
  </cols>
  <sheetData>
    <row r="1" spans="1:6" s="12" customFormat="1" ht="33.75" customHeight="1">
      <c r="A1" s="521" t="s">
        <v>912</v>
      </c>
      <c r="B1" s="521"/>
      <c r="C1" s="521"/>
      <c r="D1" s="521"/>
    </row>
    <row r="2" spans="1:6" ht="24.75" customHeight="1">
      <c r="A2" s="14" t="s">
        <v>895</v>
      </c>
      <c r="B2" s="14"/>
      <c r="C2" s="14"/>
      <c r="D2" s="15" t="s">
        <v>10</v>
      </c>
    </row>
    <row r="3" spans="1:6" s="34" customFormat="1" ht="42" customHeight="1">
      <c r="A3" s="381" t="s">
        <v>489</v>
      </c>
      <c r="B3" s="381" t="s">
        <v>918</v>
      </c>
      <c r="C3" s="381" t="s">
        <v>574</v>
      </c>
      <c r="D3" s="382" t="s">
        <v>919</v>
      </c>
      <c r="F3" s="16"/>
    </row>
    <row r="4" spans="1:6" ht="42" customHeight="1">
      <c r="A4" s="393" t="s">
        <v>925</v>
      </c>
      <c r="B4" s="384">
        <v>7896</v>
      </c>
      <c r="C4" s="384">
        <v>8062</v>
      </c>
      <c r="D4" s="385">
        <f t="shared" ref="D4:D5" si="0">C4/B4</f>
        <v>1.0209999999999999</v>
      </c>
    </row>
    <row r="5" spans="1:6" ht="42" customHeight="1">
      <c r="A5" s="393" t="s">
        <v>926</v>
      </c>
      <c r="B5" s="384">
        <v>200</v>
      </c>
      <c r="C5" s="384">
        <v>200</v>
      </c>
      <c r="D5" s="385">
        <f t="shared" si="0"/>
        <v>1</v>
      </c>
    </row>
    <row r="6" spans="1:6" ht="42" customHeight="1">
      <c r="A6" s="383" t="s">
        <v>927</v>
      </c>
      <c r="B6" s="384">
        <v>800</v>
      </c>
      <c r="C6" s="384">
        <v>450</v>
      </c>
      <c r="D6" s="385">
        <f>C6/B6</f>
        <v>0.56299999999999994</v>
      </c>
    </row>
    <row r="7" spans="1:6" ht="42" customHeight="1">
      <c r="A7" s="386" t="s">
        <v>933</v>
      </c>
      <c r="B7" s="386">
        <f>SUM(B4:B6)</f>
        <v>8896</v>
      </c>
      <c r="C7" s="386">
        <f>SUM(C4:C6)</f>
        <v>8712</v>
      </c>
      <c r="D7" s="387">
        <f t="shared" ref="D7" si="1">C7/B7</f>
        <v>0.97899999999999998</v>
      </c>
    </row>
    <row r="8" spans="1:6" s="86" customFormat="1" ht="42" customHeight="1">
      <c r="A8" s="388"/>
      <c r="B8" s="388"/>
      <c r="C8" s="388"/>
      <c r="D8" s="389"/>
    </row>
    <row r="9" spans="1:6" s="86" customFormat="1" ht="42" customHeight="1">
      <c r="A9" s="390" t="s">
        <v>928</v>
      </c>
      <c r="B9" s="391">
        <f>B10+B11</f>
        <v>0</v>
      </c>
      <c r="C9" s="391">
        <f>C10+C11</f>
        <v>300</v>
      </c>
      <c r="D9" s="392"/>
    </row>
    <row r="10" spans="1:6" s="86" customFormat="1" ht="42" customHeight="1">
      <c r="A10" s="393" t="s">
        <v>929</v>
      </c>
      <c r="B10" s="394"/>
      <c r="C10" s="394">
        <v>300</v>
      </c>
      <c r="D10" s="385"/>
    </row>
    <row r="11" spans="1:6" s="86" customFormat="1" ht="42" customHeight="1">
      <c r="A11" s="393" t="s">
        <v>930</v>
      </c>
      <c r="B11" s="394"/>
      <c r="C11" s="394"/>
      <c r="D11" s="385"/>
    </row>
    <row r="12" spans="1:6" ht="42" customHeight="1">
      <c r="A12" s="386" t="s">
        <v>934</v>
      </c>
      <c r="B12" s="386">
        <f>B7+B9</f>
        <v>8896</v>
      </c>
      <c r="C12" s="386">
        <f>C7+C9</f>
        <v>9012</v>
      </c>
      <c r="D12" s="387">
        <f t="shared" ref="D12" si="2">C12/B12</f>
        <v>1.0129999999999999</v>
      </c>
    </row>
    <row r="13" spans="1:6" ht="18" customHeight="1"/>
    <row r="14" spans="1:6" ht="18" customHeight="1"/>
    <row r="15" spans="1:6" ht="18" customHeight="1"/>
    <row r="16" spans="1:6" ht="18" customHeight="1"/>
    <row r="17" ht="18" customHeight="1"/>
    <row r="35" ht="28.5" customHeight="1"/>
    <row r="36" ht="28.5" customHeight="1"/>
  </sheetData>
  <mergeCells count="1">
    <mergeCell ref="A1:D1"/>
  </mergeCells>
  <phoneticPr fontId="57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1"/>
  <sheetViews>
    <sheetView showZeros="0" workbookViewId="0">
      <selection activeCell="J9" sqref="J9"/>
    </sheetView>
  </sheetViews>
  <sheetFormatPr defaultRowHeight="14.25"/>
  <cols>
    <col min="1" max="1" width="44.25" style="29" customWidth="1"/>
    <col min="2" max="2" width="30.875" style="29" customWidth="1"/>
    <col min="3" max="16384" width="9" style="29"/>
  </cols>
  <sheetData>
    <row r="1" spans="1:4" s="27" customFormat="1" ht="33" customHeight="1">
      <c r="A1" s="522" t="s">
        <v>558</v>
      </c>
      <c r="B1" s="522"/>
    </row>
    <row r="2" spans="1:4" s="2" customFormat="1" ht="27" customHeight="1">
      <c r="A2" s="364" t="s">
        <v>896</v>
      </c>
      <c r="B2" s="365" t="s">
        <v>10</v>
      </c>
    </row>
    <row r="3" spans="1:4" s="28" customFormat="1" ht="54" customHeight="1">
      <c r="A3" s="366" t="s">
        <v>489</v>
      </c>
      <c r="B3" s="366" t="s">
        <v>513</v>
      </c>
      <c r="D3" s="30"/>
    </row>
    <row r="4" spans="1:4" ht="36" customHeight="1">
      <c r="A4" s="367" t="s">
        <v>510</v>
      </c>
      <c r="B4" s="368"/>
    </row>
    <row r="5" spans="1:4" ht="36" customHeight="1">
      <c r="A5" s="369" t="s">
        <v>917</v>
      </c>
      <c r="B5" s="368"/>
    </row>
    <row r="6" spans="1:4" ht="36" customHeight="1">
      <c r="A6" s="367" t="s">
        <v>511</v>
      </c>
      <c r="B6" s="370">
        <v>600</v>
      </c>
    </row>
    <row r="7" spans="1:4" ht="36" customHeight="1">
      <c r="A7" s="371" t="s">
        <v>67</v>
      </c>
      <c r="B7" s="372">
        <f>SUM(B4:B6)</f>
        <v>600</v>
      </c>
    </row>
    <row r="8" spans="1:4" ht="36" customHeight="1">
      <c r="A8" s="373"/>
      <c r="B8" s="374"/>
    </row>
    <row r="9" spans="1:4" ht="36" customHeight="1">
      <c r="A9" s="375" t="s">
        <v>68</v>
      </c>
      <c r="B9" s="376">
        <f>B10</f>
        <v>2000</v>
      </c>
    </row>
    <row r="10" spans="1:4" ht="36" customHeight="1">
      <c r="A10" s="377" t="s">
        <v>69</v>
      </c>
      <c r="B10" s="376">
        <f>B11</f>
        <v>2000</v>
      </c>
    </row>
    <row r="11" spans="1:4" ht="36" customHeight="1">
      <c r="A11" s="378" t="s">
        <v>72</v>
      </c>
      <c r="B11" s="370">
        <v>2000</v>
      </c>
    </row>
    <row r="12" spans="1:4" ht="36" customHeight="1">
      <c r="A12" s="373"/>
      <c r="B12" s="370"/>
    </row>
    <row r="13" spans="1:4" ht="36" customHeight="1">
      <c r="A13" s="379" t="s">
        <v>73</v>
      </c>
      <c r="B13" s="380">
        <f>SUM(B7,B9)</f>
        <v>2600</v>
      </c>
    </row>
    <row r="30" ht="28.5" customHeight="1"/>
    <row r="31" ht="28.5" customHeight="1"/>
  </sheetData>
  <mergeCells count="1">
    <mergeCell ref="A1:B1"/>
  </mergeCells>
  <phoneticPr fontId="7" type="noConversion"/>
  <printOptions horizontalCentered="1"/>
  <pageMargins left="0.79" right="0.79" top="0.79" bottom="0.79" header="0.51" footer="0.51"/>
  <pageSetup paperSize="9" orientation="portrait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G11" sqref="G11"/>
    </sheetView>
  </sheetViews>
  <sheetFormatPr defaultColWidth="9" defaultRowHeight="14.25"/>
  <cols>
    <col min="1" max="1" width="40.125" customWidth="1"/>
    <col min="2" max="3" width="18.875" customWidth="1"/>
  </cols>
  <sheetData>
    <row r="1" spans="1:3" s="4" customFormat="1" ht="36.75" customHeight="1">
      <c r="A1" s="522" t="s">
        <v>556</v>
      </c>
      <c r="B1" s="522"/>
      <c r="C1" s="522"/>
    </row>
    <row r="2" spans="1:3" ht="30" customHeight="1">
      <c r="A2" s="24" t="s">
        <v>897</v>
      </c>
      <c r="B2" s="25"/>
      <c r="C2" s="25" t="s">
        <v>10</v>
      </c>
    </row>
    <row r="3" spans="1:3" ht="54" customHeight="1">
      <c r="A3" s="26" t="s">
        <v>489</v>
      </c>
      <c r="B3" s="26" t="s">
        <v>372</v>
      </c>
      <c r="C3" s="26" t="s">
        <v>373</v>
      </c>
    </row>
    <row r="4" spans="1:3" ht="51.75" customHeight="1">
      <c r="A4" s="189" t="s">
        <v>514</v>
      </c>
      <c r="B4" s="203">
        <f>B5</f>
        <v>2000</v>
      </c>
      <c r="C4" s="203">
        <f>C5</f>
        <v>2000</v>
      </c>
    </row>
    <row r="5" spans="1:3" ht="51.75" customHeight="1">
      <c r="A5" s="189" t="s">
        <v>515</v>
      </c>
      <c r="B5" s="224">
        <f>B6</f>
        <v>2000</v>
      </c>
      <c r="C5" s="224">
        <f>C6</f>
        <v>2000</v>
      </c>
    </row>
    <row r="6" spans="1:3" ht="51.75" customHeight="1">
      <c r="A6" s="3" t="s">
        <v>894</v>
      </c>
      <c r="B6" s="222">
        <v>2000</v>
      </c>
      <c r="C6" s="222">
        <v>2000</v>
      </c>
    </row>
  </sheetData>
  <mergeCells count="1">
    <mergeCell ref="A1:C1"/>
  </mergeCells>
  <phoneticPr fontId="7" type="noConversion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G8" sqref="G8"/>
    </sheetView>
  </sheetViews>
  <sheetFormatPr defaultRowHeight="14.25"/>
  <cols>
    <col min="1" max="1" width="45.625" style="29" customWidth="1"/>
    <col min="2" max="2" width="30.625" style="29" customWidth="1"/>
    <col min="3" max="16384" width="9" style="29"/>
  </cols>
  <sheetData>
    <row r="1" spans="1:4" s="27" customFormat="1" ht="33" customHeight="1">
      <c r="A1" s="522" t="s">
        <v>557</v>
      </c>
      <c r="B1" s="522"/>
    </row>
    <row r="2" spans="1:4" s="2" customFormat="1" ht="27" customHeight="1">
      <c r="A2" s="24" t="s">
        <v>1000</v>
      </c>
      <c r="B2" s="25" t="s">
        <v>10</v>
      </c>
    </row>
    <row r="3" spans="1:4" s="28" customFormat="1" ht="54" customHeight="1">
      <c r="A3" s="26" t="s">
        <v>489</v>
      </c>
      <c r="B3" s="26" t="s">
        <v>513</v>
      </c>
      <c r="D3" s="30"/>
    </row>
    <row r="4" spans="1:4" s="28" customFormat="1" ht="37.5" customHeight="1">
      <c r="A4" s="189" t="s">
        <v>514</v>
      </c>
      <c r="B4" s="225"/>
      <c r="D4" s="30"/>
    </row>
    <row r="5" spans="1:4" s="28" customFormat="1" ht="37.5" customHeight="1">
      <c r="A5" s="189" t="s">
        <v>515</v>
      </c>
      <c r="B5" s="224">
        <f>B6</f>
        <v>2000</v>
      </c>
      <c r="D5" s="30"/>
    </row>
    <row r="6" spans="1:4" s="28" customFormat="1" ht="37.5" customHeight="1">
      <c r="A6" s="3" t="s">
        <v>516</v>
      </c>
      <c r="B6" s="222">
        <v>2000</v>
      </c>
      <c r="D6" s="30"/>
    </row>
    <row r="7" spans="1:4" s="28" customFormat="1" ht="37.5" customHeight="1">
      <c r="A7" s="189" t="s">
        <v>517</v>
      </c>
      <c r="B7" s="224">
        <f>B8</f>
        <v>100</v>
      </c>
      <c r="D7" s="30"/>
    </row>
    <row r="8" spans="1:4" ht="37.5" customHeight="1">
      <c r="A8" s="3" t="s">
        <v>518</v>
      </c>
      <c r="B8" s="222">
        <v>100</v>
      </c>
    </row>
    <row r="9" spans="1:4" ht="37.5" customHeight="1">
      <c r="A9" s="223" t="s">
        <v>519</v>
      </c>
      <c r="B9" s="224">
        <f>B10</f>
        <v>500</v>
      </c>
    </row>
    <row r="10" spans="1:4" ht="37.5" customHeight="1">
      <c r="A10" s="31" t="s">
        <v>520</v>
      </c>
      <c r="B10" s="222">
        <v>500</v>
      </c>
    </row>
    <row r="11" spans="1:4" ht="37.5" customHeight="1">
      <c r="A11" s="31"/>
      <c r="B11" s="222"/>
    </row>
    <row r="12" spans="1:4" ht="37.5" customHeight="1">
      <c r="A12" s="203" t="s">
        <v>512</v>
      </c>
      <c r="B12" s="204">
        <f>SUM(B5,B7,B9)</f>
        <v>2600</v>
      </c>
    </row>
    <row r="35" ht="28.5" customHeight="1"/>
    <row r="36" ht="28.5" customHeight="1"/>
  </sheetData>
  <mergeCells count="1">
    <mergeCell ref="A1:B1"/>
  </mergeCells>
  <phoneticPr fontId="7" type="noConversion"/>
  <printOptions horizontalCentered="1"/>
  <pageMargins left="0.79" right="0.79" top="0.79" bottom="0.79" header="0.51" footer="0.51"/>
  <pageSetup paperSize="9" orientation="portrait" r:id="rId1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34"/>
  <sheetViews>
    <sheetView showZeros="0" workbookViewId="0">
      <selection activeCell="J9" sqref="J9"/>
    </sheetView>
  </sheetViews>
  <sheetFormatPr defaultRowHeight="13.5"/>
  <cols>
    <col min="1" max="1" width="34.875" style="13" customWidth="1"/>
    <col min="2" max="2" width="15" style="13" customWidth="1"/>
    <col min="3" max="3" width="15.5" style="13" customWidth="1"/>
    <col min="4" max="4" width="14.375" style="13" customWidth="1"/>
    <col min="5" max="7" width="13.375" style="13" customWidth="1"/>
    <col min="8" max="16384" width="9" style="13"/>
  </cols>
  <sheetData>
    <row r="1" spans="1:10" s="12" customFormat="1" ht="24">
      <c r="A1" s="521" t="s">
        <v>913</v>
      </c>
      <c r="B1" s="521"/>
      <c r="C1" s="521"/>
      <c r="D1" s="521"/>
      <c r="E1" s="521"/>
      <c r="F1" s="521"/>
      <c r="G1" s="521"/>
    </row>
    <row r="2" spans="1:10" ht="23.25" customHeight="1">
      <c r="A2" s="13" t="s">
        <v>898</v>
      </c>
      <c r="F2" s="523" t="s">
        <v>63</v>
      </c>
      <c r="G2" s="523"/>
    </row>
    <row r="3" spans="1:10" ht="35.25" customHeight="1">
      <c r="A3" s="524" t="s">
        <v>11</v>
      </c>
      <c r="B3" s="524" t="s">
        <v>521</v>
      </c>
      <c r="C3" s="524" t="s">
        <v>522</v>
      </c>
      <c r="D3" s="524"/>
      <c r="E3" s="524" t="s">
        <v>523</v>
      </c>
      <c r="F3" s="524"/>
      <c r="G3" s="524" t="s">
        <v>524</v>
      </c>
    </row>
    <row r="4" spans="1:10" ht="35.25" customHeight="1">
      <c r="A4" s="524"/>
      <c r="B4" s="524"/>
      <c r="C4" s="356" t="s">
        <v>513</v>
      </c>
      <c r="D4" s="356" t="s">
        <v>525</v>
      </c>
      <c r="E4" s="356" t="s">
        <v>513</v>
      </c>
      <c r="F4" s="356" t="s">
        <v>525</v>
      </c>
      <c r="G4" s="524"/>
    </row>
    <row r="5" spans="1:10" ht="35.25" customHeight="1">
      <c r="A5" s="17" t="s">
        <v>526</v>
      </c>
      <c r="B5" s="22">
        <v>13021</v>
      </c>
      <c r="C5" s="22">
        <v>62625</v>
      </c>
      <c r="D5" s="22">
        <v>74267</v>
      </c>
      <c r="E5" s="18">
        <v>69899</v>
      </c>
      <c r="F5" s="22">
        <v>71427</v>
      </c>
      <c r="G5" s="488">
        <f t="shared" ref="G5:G12" si="0">B5+D5-F5</f>
        <v>15861</v>
      </c>
      <c r="I5" s="357"/>
      <c r="J5" s="357"/>
    </row>
    <row r="6" spans="1:10" ht="35.25" customHeight="1">
      <c r="A6" s="17" t="s">
        <v>527</v>
      </c>
      <c r="B6" s="22">
        <v>36306.559999999998</v>
      </c>
      <c r="C6" s="22">
        <v>19931</v>
      </c>
      <c r="D6" s="22">
        <v>21269</v>
      </c>
      <c r="E6" s="18">
        <v>13347</v>
      </c>
      <c r="F6" s="22">
        <v>14820</v>
      </c>
      <c r="G6" s="488">
        <f t="shared" si="0"/>
        <v>42756</v>
      </c>
    </row>
    <row r="7" spans="1:10" ht="35.25" customHeight="1">
      <c r="A7" s="17" t="s">
        <v>528</v>
      </c>
      <c r="B7" s="22">
        <v>36227.58</v>
      </c>
      <c r="C7" s="22">
        <v>50295</v>
      </c>
      <c r="D7" s="22">
        <v>45888</v>
      </c>
      <c r="E7" s="18">
        <v>44510</v>
      </c>
      <c r="F7" s="22">
        <v>45119</v>
      </c>
      <c r="G7" s="488">
        <f t="shared" si="0"/>
        <v>36997</v>
      </c>
    </row>
    <row r="8" spans="1:10" ht="35.25" customHeight="1">
      <c r="A8" s="17" t="s">
        <v>529</v>
      </c>
      <c r="B8" s="22">
        <f>9393.27+8956.91</f>
        <v>18350</v>
      </c>
      <c r="C8" s="22">
        <v>40838</v>
      </c>
      <c r="D8" s="22">
        <v>41730</v>
      </c>
      <c r="E8" s="18">
        <v>42583</v>
      </c>
      <c r="F8" s="22">
        <v>46541</v>
      </c>
      <c r="G8" s="488">
        <f t="shared" si="0"/>
        <v>13539</v>
      </c>
    </row>
    <row r="9" spans="1:10" ht="35.25" customHeight="1">
      <c r="A9" s="17" t="s">
        <v>530</v>
      </c>
      <c r="B9" s="22">
        <v>1940.93</v>
      </c>
      <c r="C9" s="22">
        <v>1955</v>
      </c>
      <c r="D9" s="22">
        <v>2010</v>
      </c>
      <c r="E9" s="18">
        <v>2169</v>
      </c>
      <c r="F9" s="22">
        <v>2376</v>
      </c>
      <c r="G9" s="488">
        <f t="shared" si="0"/>
        <v>1575</v>
      </c>
    </row>
    <row r="10" spans="1:10" ht="35.25" customHeight="1">
      <c r="A10" s="17" t="s">
        <v>531</v>
      </c>
      <c r="B10" s="22">
        <v>13210.8</v>
      </c>
      <c r="C10" s="22">
        <v>2038</v>
      </c>
      <c r="D10" s="22">
        <v>3632</v>
      </c>
      <c r="E10" s="18">
        <v>4321</v>
      </c>
      <c r="F10" s="22">
        <v>7099</v>
      </c>
      <c r="G10" s="488">
        <f t="shared" si="0"/>
        <v>9744</v>
      </c>
    </row>
    <row r="11" spans="1:10" ht="35.25" customHeight="1">
      <c r="A11" s="17" t="s">
        <v>532</v>
      </c>
      <c r="B11" s="22">
        <v>1109.01</v>
      </c>
      <c r="C11" s="22">
        <v>657</v>
      </c>
      <c r="D11" s="22">
        <v>1057</v>
      </c>
      <c r="E11" s="18">
        <v>1617</v>
      </c>
      <c r="F11" s="22">
        <v>1477</v>
      </c>
      <c r="G11" s="488">
        <f t="shared" si="0"/>
        <v>689</v>
      </c>
    </row>
    <row r="12" spans="1:10" ht="38.25" customHeight="1">
      <c r="A12" s="220" t="s">
        <v>67</v>
      </c>
      <c r="B12" s="221">
        <f>SUM(B5:B11)</f>
        <v>120166</v>
      </c>
      <c r="C12" s="221">
        <f>SUM(C5:C11)</f>
        <v>178339</v>
      </c>
      <c r="D12" s="221">
        <f>SUM(D5:D11)</f>
        <v>189853</v>
      </c>
      <c r="E12" s="221">
        <f>SUM(E5:E11)</f>
        <v>178446</v>
      </c>
      <c r="F12" s="221">
        <f>SUM(F5:F11)</f>
        <v>188859</v>
      </c>
      <c r="G12" s="221">
        <f t="shared" si="0"/>
        <v>121160</v>
      </c>
    </row>
    <row r="14" spans="1:10">
      <c r="G14" s="23"/>
    </row>
    <row r="33" ht="28.5" customHeight="1"/>
    <row r="34" ht="28.5" customHeight="1"/>
  </sheetData>
  <mergeCells count="7">
    <mergeCell ref="A1:G1"/>
    <mergeCell ref="F2:G2"/>
    <mergeCell ref="C3:D3"/>
    <mergeCell ref="E3:F3"/>
    <mergeCell ref="A3:A4"/>
    <mergeCell ref="B3:B4"/>
    <mergeCell ref="G3:G4"/>
  </mergeCells>
  <phoneticPr fontId="7" type="noConversion"/>
  <printOptions horizontalCentered="1"/>
  <pageMargins left="0.79" right="0.79" top="0.79" bottom="0.79" header="0.51" footer="0.51"/>
  <pageSetup paperSize="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showGridLines="0" showZeros="0" workbookViewId="0">
      <pane xSplit="1" ySplit="3" topLeftCell="B4" activePane="bottomRight" state="frozen"/>
      <selection activeCell="H10" sqref="H10"/>
      <selection pane="topRight" activeCell="H10" sqref="H10"/>
      <selection pane="bottomLeft" activeCell="H10" sqref="H10"/>
      <selection pane="bottomRight" activeCell="I18" sqref="I18"/>
    </sheetView>
  </sheetViews>
  <sheetFormatPr defaultRowHeight="13.5"/>
  <cols>
    <col min="1" max="1" width="30.125" style="92" customWidth="1"/>
    <col min="2" max="4" width="15.625" style="92" customWidth="1"/>
    <col min="5" max="5" width="14.875" style="92" customWidth="1"/>
    <col min="6" max="6" width="16.125" style="92" customWidth="1"/>
    <col min="7" max="7" width="9.5" style="92" customWidth="1"/>
    <col min="8" max="16384" width="9" style="92"/>
  </cols>
  <sheetData>
    <row r="1" spans="1:7" s="90" customFormat="1" ht="26.25" customHeight="1">
      <c r="A1" s="500" t="s">
        <v>575</v>
      </c>
      <c r="B1" s="500"/>
      <c r="C1" s="500"/>
      <c r="D1" s="500"/>
      <c r="E1" s="500"/>
      <c r="F1" s="500"/>
      <c r="G1" s="500"/>
    </row>
    <row r="2" spans="1:7" ht="16.5" customHeight="1">
      <c r="A2" s="91" t="s">
        <v>9</v>
      </c>
      <c r="G2" s="93" t="s">
        <v>10</v>
      </c>
    </row>
    <row r="3" spans="1:7" ht="30" customHeight="1">
      <c r="A3" s="237" t="s">
        <v>11</v>
      </c>
      <c r="B3" s="236" t="s">
        <v>610</v>
      </c>
      <c r="C3" s="236" t="s">
        <v>608</v>
      </c>
      <c r="D3" s="236" t="s">
        <v>609</v>
      </c>
      <c r="E3" s="236" t="s">
        <v>613</v>
      </c>
      <c r="F3" s="236" t="s">
        <v>616</v>
      </c>
      <c r="G3" s="237" t="s">
        <v>12</v>
      </c>
    </row>
    <row r="4" spans="1:7" ht="16.5" customHeight="1">
      <c r="A4" s="159" t="s">
        <v>13</v>
      </c>
      <c r="B4" s="160">
        <f>SUM(B5:B18)</f>
        <v>142264</v>
      </c>
      <c r="C4" s="160">
        <f>SUM(C5:C18)</f>
        <v>146500</v>
      </c>
      <c r="D4" s="160">
        <f>SUM(D5:D18)</f>
        <v>175198</v>
      </c>
      <c r="E4" s="161">
        <f>D4/C4</f>
        <v>1.196</v>
      </c>
      <c r="F4" s="161">
        <f>D4/B4-1</f>
        <v>0.23100000000000001</v>
      </c>
      <c r="G4" s="96"/>
    </row>
    <row r="5" spans="1:7" ht="16.5" customHeight="1">
      <c r="A5" s="97" t="s">
        <v>14</v>
      </c>
      <c r="B5" s="238">
        <v>61416</v>
      </c>
      <c r="C5" s="239">
        <v>72500</v>
      </c>
      <c r="D5" s="95">
        <v>71961</v>
      </c>
      <c r="E5" s="161">
        <f t="shared" ref="E5:E28" si="0">D5/C5</f>
        <v>0.99299999999999999</v>
      </c>
      <c r="F5" s="161">
        <f t="shared" ref="F5:F28" si="1">D5/B5-1</f>
        <v>0.17199999999999999</v>
      </c>
      <c r="G5" s="96"/>
    </row>
    <row r="6" spans="1:7" ht="16.5" customHeight="1">
      <c r="A6" s="97" t="s">
        <v>633</v>
      </c>
      <c r="B6" s="238"/>
      <c r="C6" s="239"/>
      <c r="D6" s="95">
        <v>174</v>
      </c>
      <c r="E6" s="161"/>
      <c r="F6" s="161"/>
      <c r="G6" s="96"/>
    </row>
    <row r="7" spans="1:7" ht="16.5" customHeight="1">
      <c r="A7" s="97" t="s">
        <v>15</v>
      </c>
      <c r="B7" s="238">
        <v>3386</v>
      </c>
      <c r="C7" s="239">
        <v>3900</v>
      </c>
      <c r="D7" s="95">
        <v>5198</v>
      </c>
      <c r="E7" s="161">
        <f t="shared" si="0"/>
        <v>1.333</v>
      </c>
      <c r="F7" s="161">
        <f t="shared" si="1"/>
        <v>0.53500000000000003</v>
      </c>
      <c r="G7" s="96"/>
    </row>
    <row r="8" spans="1:7" ht="16.5" customHeight="1">
      <c r="A8" s="97" t="s">
        <v>16</v>
      </c>
      <c r="B8" s="238">
        <v>3966</v>
      </c>
      <c r="C8" s="239">
        <v>4600</v>
      </c>
      <c r="D8" s="95">
        <v>4213</v>
      </c>
      <c r="E8" s="161">
        <f t="shared" si="0"/>
        <v>0.91600000000000004</v>
      </c>
      <c r="F8" s="161">
        <f t="shared" si="1"/>
        <v>6.2E-2</v>
      </c>
      <c r="G8" s="96"/>
    </row>
    <row r="9" spans="1:7" ht="16.5" customHeight="1">
      <c r="A9" s="97" t="s">
        <v>17</v>
      </c>
      <c r="B9" s="238">
        <v>18411</v>
      </c>
      <c r="C9" s="239">
        <v>22500</v>
      </c>
      <c r="D9" s="95">
        <v>31479</v>
      </c>
      <c r="E9" s="161">
        <f t="shared" si="0"/>
        <v>1.399</v>
      </c>
      <c r="F9" s="161">
        <f t="shared" si="1"/>
        <v>0.71</v>
      </c>
      <c r="G9" s="96"/>
    </row>
    <row r="10" spans="1:7" ht="16.5" customHeight="1">
      <c r="A10" s="97" t="s">
        <v>18</v>
      </c>
      <c r="B10" s="238">
        <v>10964</v>
      </c>
      <c r="C10" s="239">
        <v>12800</v>
      </c>
      <c r="D10" s="95">
        <v>14340</v>
      </c>
      <c r="E10" s="161">
        <f t="shared" si="0"/>
        <v>1.1200000000000001</v>
      </c>
      <c r="F10" s="161">
        <f t="shared" si="1"/>
        <v>0.308</v>
      </c>
      <c r="G10" s="96"/>
    </row>
    <row r="11" spans="1:7" ht="16.5" customHeight="1">
      <c r="A11" s="97" t="s">
        <v>19</v>
      </c>
      <c r="B11" s="238">
        <v>3186</v>
      </c>
      <c r="C11" s="239">
        <v>3800</v>
      </c>
      <c r="D11" s="95">
        <v>4397</v>
      </c>
      <c r="E11" s="161">
        <f t="shared" si="0"/>
        <v>1.157</v>
      </c>
      <c r="F11" s="161">
        <f t="shared" si="1"/>
        <v>0.38</v>
      </c>
      <c r="G11" s="94"/>
    </row>
    <row r="12" spans="1:7" ht="16.5" customHeight="1">
      <c r="A12" s="98" t="s">
        <v>20</v>
      </c>
      <c r="B12" s="238">
        <v>2238</v>
      </c>
      <c r="C12" s="239">
        <v>2500</v>
      </c>
      <c r="D12" s="95">
        <v>2554</v>
      </c>
      <c r="E12" s="161">
        <f t="shared" si="0"/>
        <v>1.022</v>
      </c>
      <c r="F12" s="161">
        <f t="shared" si="1"/>
        <v>0.14099999999999999</v>
      </c>
      <c r="G12" s="94"/>
    </row>
    <row r="13" spans="1:7" ht="16.5" customHeight="1">
      <c r="A13" s="97" t="s">
        <v>21</v>
      </c>
      <c r="B13" s="238">
        <v>3102</v>
      </c>
      <c r="C13" s="239">
        <v>3700</v>
      </c>
      <c r="D13" s="95">
        <v>3809</v>
      </c>
      <c r="E13" s="161">
        <f t="shared" si="0"/>
        <v>1.0289999999999999</v>
      </c>
      <c r="F13" s="161">
        <f t="shared" si="1"/>
        <v>0.22800000000000001</v>
      </c>
      <c r="G13" s="99"/>
    </row>
    <row r="14" spans="1:7" ht="16.5" customHeight="1">
      <c r="A14" s="98" t="s">
        <v>22</v>
      </c>
      <c r="B14" s="238">
        <v>1789</v>
      </c>
      <c r="C14" s="239">
        <v>2100</v>
      </c>
      <c r="D14" s="95">
        <v>3009</v>
      </c>
      <c r="E14" s="161">
        <f t="shared" si="0"/>
        <v>1.4330000000000001</v>
      </c>
      <c r="F14" s="161">
        <f t="shared" si="1"/>
        <v>0.68200000000000005</v>
      </c>
      <c r="G14" s="94"/>
    </row>
    <row r="15" spans="1:7" ht="16.5" customHeight="1">
      <c r="A15" s="98" t="s">
        <v>634</v>
      </c>
      <c r="B15" s="238">
        <v>3078</v>
      </c>
      <c r="C15" s="239">
        <v>3500</v>
      </c>
      <c r="D15" s="95">
        <v>3810</v>
      </c>
      <c r="E15" s="161">
        <f t="shared" si="0"/>
        <v>1.089</v>
      </c>
      <c r="F15" s="161">
        <f t="shared" si="1"/>
        <v>0.23799999999999999</v>
      </c>
      <c r="G15" s="94"/>
    </row>
    <row r="16" spans="1:7" ht="16.5" customHeight="1">
      <c r="A16" s="97" t="s">
        <v>24</v>
      </c>
      <c r="B16" s="238">
        <v>2023</v>
      </c>
      <c r="C16" s="239">
        <v>2000</v>
      </c>
      <c r="D16" s="95">
        <v>12790</v>
      </c>
      <c r="E16" s="161">
        <f>D16/C16</f>
        <v>6.3949999999999996</v>
      </c>
      <c r="F16" s="161">
        <f>D16/B16-1</f>
        <v>5.3220000000000001</v>
      </c>
      <c r="G16" s="94"/>
    </row>
    <row r="17" spans="1:7" ht="16.5" customHeight="1">
      <c r="A17" s="97" t="s">
        <v>25</v>
      </c>
      <c r="B17" s="238">
        <v>28705</v>
      </c>
      <c r="C17" s="239">
        <v>10600</v>
      </c>
      <c r="D17" s="95">
        <v>16744</v>
      </c>
      <c r="E17" s="161">
        <f>D17/C17</f>
        <v>1.58</v>
      </c>
      <c r="F17" s="161">
        <f>D17/B17-1</f>
        <v>-0.41699999999999998</v>
      </c>
      <c r="G17" s="94"/>
    </row>
    <row r="18" spans="1:7" ht="16.5" customHeight="1">
      <c r="A18" s="98" t="s">
        <v>640</v>
      </c>
      <c r="B18" s="238"/>
      <c r="C18" s="239">
        <v>2000</v>
      </c>
      <c r="D18" s="95">
        <v>720</v>
      </c>
      <c r="E18" s="161">
        <f t="shared" ref="E18" si="2">D18/C18</f>
        <v>0.36</v>
      </c>
      <c r="F18" s="161"/>
      <c r="G18" s="94"/>
    </row>
    <row r="19" spans="1:7" ht="16.5" customHeight="1">
      <c r="A19" s="159" t="s">
        <v>26</v>
      </c>
      <c r="B19" s="162">
        <f>SUM(B20:B27)</f>
        <v>58290</v>
      </c>
      <c r="C19" s="162">
        <f>SUM(C20:C27)</f>
        <v>71100</v>
      </c>
      <c r="D19" s="162">
        <f>SUM(D20:D27)</f>
        <v>55793</v>
      </c>
      <c r="E19" s="161">
        <f t="shared" si="0"/>
        <v>0.78500000000000003</v>
      </c>
      <c r="F19" s="161">
        <f t="shared" si="1"/>
        <v>-4.2999999999999997E-2</v>
      </c>
      <c r="G19" s="96"/>
    </row>
    <row r="20" spans="1:7" ht="16.5" customHeight="1">
      <c r="A20" s="97" t="s">
        <v>27</v>
      </c>
      <c r="B20" s="238">
        <v>10826</v>
      </c>
      <c r="C20" s="239">
        <v>11700</v>
      </c>
      <c r="D20" s="100">
        <v>11303</v>
      </c>
      <c r="E20" s="161">
        <f t="shared" si="0"/>
        <v>0.96599999999999997</v>
      </c>
      <c r="F20" s="161">
        <f t="shared" si="1"/>
        <v>4.3999999999999997E-2</v>
      </c>
      <c r="G20" s="96"/>
    </row>
    <row r="21" spans="1:7" ht="16.5" customHeight="1">
      <c r="A21" s="97" t="s">
        <v>28</v>
      </c>
      <c r="B21" s="238">
        <v>9903</v>
      </c>
      <c r="C21" s="100">
        <v>10000</v>
      </c>
      <c r="D21" s="95">
        <v>12241</v>
      </c>
      <c r="E21" s="161">
        <f t="shared" si="0"/>
        <v>1.224</v>
      </c>
      <c r="F21" s="161">
        <f t="shared" si="1"/>
        <v>0.23599999999999999</v>
      </c>
      <c r="G21" s="96"/>
    </row>
    <row r="22" spans="1:7" ht="16.5" customHeight="1">
      <c r="A22" s="97" t="s">
        <v>29</v>
      </c>
      <c r="B22" s="238">
        <v>5683</v>
      </c>
      <c r="C22" s="100">
        <v>5500</v>
      </c>
      <c r="D22" s="95">
        <v>5781</v>
      </c>
      <c r="E22" s="161">
        <f t="shared" si="0"/>
        <v>1.0509999999999999</v>
      </c>
      <c r="F22" s="161">
        <f t="shared" si="1"/>
        <v>1.7000000000000001E-2</v>
      </c>
      <c r="G22" s="94"/>
    </row>
    <row r="23" spans="1:7" ht="16.5" customHeight="1">
      <c r="A23" s="97" t="s">
        <v>30</v>
      </c>
      <c r="B23" s="238">
        <v>735</v>
      </c>
      <c r="C23" s="100">
        <v>3800</v>
      </c>
      <c r="D23" s="95"/>
      <c r="E23" s="161">
        <f t="shared" si="0"/>
        <v>0</v>
      </c>
      <c r="F23" s="161">
        <f t="shared" si="1"/>
        <v>-1</v>
      </c>
      <c r="G23" s="96"/>
    </row>
    <row r="24" spans="1:7" ht="16.5" customHeight="1">
      <c r="A24" s="97" t="s">
        <v>31</v>
      </c>
      <c r="B24" s="240">
        <v>21774</v>
      </c>
      <c r="C24" s="100">
        <v>26500</v>
      </c>
      <c r="D24" s="95">
        <v>19246</v>
      </c>
      <c r="E24" s="161">
        <f t="shared" si="0"/>
        <v>0.72599999999999998</v>
      </c>
      <c r="F24" s="161">
        <f t="shared" si="1"/>
        <v>-0.11600000000000001</v>
      </c>
      <c r="G24" s="96"/>
    </row>
    <row r="25" spans="1:7" ht="16.5" customHeight="1">
      <c r="A25" s="97" t="s">
        <v>641</v>
      </c>
      <c r="B25" s="240">
        <v>334</v>
      </c>
      <c r="C25" s="100"/>
      <c r="D25" s="95">
        <v>377</v>
      </c>
      <c r="E25" s="161"/>
      <c r="F25" s="161">
        <f t="shared" si="1"/>
        <v>0.129</v>
      </c>
      <c r="G25" s="96"/>
    </row>
    <row r="26" spans="1:7" ht="16.5" customHeight="1">
      <c r="A26" s="97" t="s">
        <v>642</v>
      </c>
      <c r="B26" s="240">
        <v>6672</v>
      </c>
      <c r="C26" s="100">
        <v>9800</v>
      </c>
      <c r="D26" s="95">
        <v>6755</v>
      </c>
      <c r="E26" s="161">
        <f t="shared" ref="E26" si="3">D26/C26</f>
        <v>0.68899999999999995</v>
      </c>
      <c r="F26" s="161"/>
      <c r="G26" s="96"/>
    </row>
    <row r="27" spans="1:7" ht="16.5" customHeight="1">
      <c r="A27" s="97" t="s">
        <v>32</v>
      </c>
      <c r="B27" s="238">
        <v>2363</v>
      </c>
      <c r="C27" s="100">
        <v>3800</v>
      </c>
      <c r="D27" s="95">
        <v>90</v>
      </c>
      <c r="E27" s="161">
        <f t="shared" si="0"/>
        <v>2.4E-2</v>
      </c>
      <c r="F27" s="161">
        <f t="shared" si="1"/>
        <v>-0.96199999999999997</v>
      </c>
      <c r="G27" s="96"/>
    </row>
    <row r="28" spans="1:7" s="194" customFormat="1" ht="16.5" customHeight="1">
      <c r="A28" s="163" t="s">
        <v>643</v>
      </c>
      <c r="B28" s="192">
        <f>B4+B19</f>
        <v>200554</v>
      </c>
      <c r="C28" s="192">
        <f>C4+C19</f>
        <v>217600</v>
      </c>
      <c r="D28" s="192">
        <f>D4+D19</f>
        <v>230991</v>
      </c>
      <c r="E28" s="164">
        <f t="shared" si="0"/>
        <v>1.0620000000000001</v>
      </c>
      <c r="F28" s="164">
        <f t="shared" si="1"/>
        <v>0.152</v>
      </c>
      <c r="G28" s="193"/>
    </row>
    <row r="29" spans="1:7" ht="18" customHeight="1"/>
    <row r="30" spans="1:7" ht="18" customHeight="1">
      <c r="C30" s="101"/>
      <c r="D30" s="101"/>
    </row>
    <row r="31" spans="1:7" ht="18" customHeight="1">
      <c r="D31" s="101"/>
    </row>
    <row r="32" spans="1:7" ht="18" customHeight="1">
      <c r="D32" s="101"/>
    </row>
    <row r="33" spans="4:4" ht="18" customHeight="1">
      <c r="D33" s="101"/>
    </row>
    <row r="34" spans="4:4" ht="28.5" customHeight="1">
      <c r="D34" s="101"/>
    </row>
    <row r="35" spans="4:4" ht="28.5" customHeight="1">
      <c r="D35" s="101"/>
    </row>
    <row r="36" spans="4:4" ht="18" customHeight="1">
      <c r="D36" s="101"/>
    </row>
    <row r="37" spans="4:4" ht="18" customHeight="1"/>
    <row r="38" spans="4:4" ht="18" customHeight="1"/>
  </sheetData>
  <mergeCells count="1">
    <mergeCell ref="A1:G1"/>
  </mergeCells>
  <phoneticPr fontId="7" type="noConversion"/>
  <printOptions horizontalCentered="1" verticalCentered="1"/>
  <pageMargins left="0.78740157480314965" right="0.78740157480314965" top="0.6692913385826772" bottom="0.59055118110236227" header="0.51181102362204722" footer="0.51181102362204722"/>
  <pageSetup paperSize="9" orientation="landscape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33"/>
  <sheetViews>
    <sheetView showZeros="0" workbookViewId="0">
      <selection activeCell="K8" sqref="K8"/>
    </sheetView>
  </sheetViews>
  <sheetFormatPr defaultRowHeight="13.5"/>
  <cols>
    <col min="1" max="1" width="47.125" style="13" customWidth="1"/>
    <col min="2" max="2" width="24.625" style="13" customWidth="1"/>
    <col min="3" max="16384" width="9" style="13"/>
  </cols>
  <sheetData>
    <row r="1" spans="1:4" s="12" customFormat="1" ht="38.25" customHeight="1">
      <c r="A1" s="521" t="s">
        <v>555</v>
      </c>
      <c r="B1" s="521"/>
    </row>
    <row r="2" spans="1:4" ht="26.25" customHeight="1">
      <c r="A2" s="14" t="s">
        <v>899</v>
      </c>
      <c r="B2" s="15" t="s">
        <v>63</v>
      </c>
      <c r="D2" s="16"/>
    </row>
    <row r="3" spans="1:4" s="21" customFormat="1" ht="50.25" customHeight="1">
      <c r="A3" s="356" t="s">
        <v>11</v>
      </c>
      <c r="B3" s="356" t="s">
        <v>513</v>
      </c>
    </row>
    <row r="4" spans="1:4" s="21" customFormat="1" ht="50.25" customHeight="1">
      <c r="A4" s="17" t="s">
        <v>526</v>
      </c>
      <c r="B4" s="358">
        <v>69449</v>
      </c>
    </row>
    <row r="5" spans="1:4" s="21" customFormat="1" ht="50.25" customHeight="1">
      <c r="A5" s="17" t="s">
        <v>533</v>
      </c>
      <c r="B5" s="358">
        <v>22732</v>
      </c>
    </row>
    <row r="6" spans="1:4" s="21" customFormat="1" ht="50.25" customHeight="1">
      <c r="A6" s="17" t="s">
        <v>528</v>
      </c>
      <c r="B6" s="358">
        <v>77517</v>
      </c>
    </row>
    <row r="7" spans="1:4" s="21" customFormat="1" ht="50.25" customHeight="1">
      <c r="A7" s="17" t="s">
        <v>529</v>
      </c>
      <c r="B7" s="358">
        <v>44648</v>
      </c>
    </row>
    <row r="8" spans="1:4" s="21" customFormat="1" ht="50.25" customHeight="1">
      <c r="A8" s="17" t="s">
        <v>530</v>
      </c>
      <c r="B8" s="358">
        <v>2048</v>
      </c>
    </row>
    <row r="9" spans="1:4" s="21" customFormat="1" ht="50.25" customHeight="1">
      <c r="A9" s="17" t="s">
        <v>531</v>
      </c>
      <c r="B9" s="358">
        <v>2621</v>
      </c>
    </row>
    <row r="10" spans="1:4" s="21" customFormat="1" ht="50.25" customHeight="1">
      <c r="A10" s="17" t="s">
        <v>532</v>
      </c>
      <c r="B10" s="358">
        <v>1393</v>
      </c>
    </row>
    <row r="11" spans="1:4" s="21" customFormat="1" ht="50.25" customHeight="1">
      <c r="A11" s="220" t="s">
        <v>67</v>
      </c>
      <c r="B11" s="221">
        <f>SUM(B4:B10)</f>
        <v>220408</v>
      </c>
    </row>
    <row r="32" ht="28.5" customHeight="1"/>
    <row r="33" ht="28.5" customHeight="1"/>
  </sheetData>
  <mergeCells count="1">
    <mergeCell ref="A1:B1"/>
  </mergeCells>
  <phoneticPr fontId="7" type="noConversion"/>
  <printOptions horizontalCentered="1"/>
  <pageMargins left="0.79" right="0.79" top="0.79" bottom="0.79" header="0.51" footer="0.51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33"/>
  <sheetViews>
    <sheetView showZeros="0" workbookViewId="0">
      <selection activeCell="F6" sqref="F6"/>
    </sheetView>
  </sheetViews>
  <sheetFormatPr defaultRowHeight="13.5"/>
  <cols>
    <col min="1" max="1" width="46.75" style="13" customWidth="1"/>
    <col min="2" max="2" width="29.125" style="13" customWidth="1"/>
    <col min="3" max="16384" width="9" style="13"/>
  </cols>
  <sheetData>
    <row r="1" spans="1:4" s="12" customFormat="1" ht="40.5" customHeight="1">
      <c r="A1" s="521" t="s">
        <v>554</v>
      </c>
      <c r="B1" s="521"/>
    </row>
    <row r="2" spans="1:4" ht="27" customHeight="1">
      <c r="A2" s="14" t="s">
        <v>900</v>
      </c>
      <c r="B2" s="15" t="s">
        <v>63</v>
      </c>
      <c r="D2" s="16"/>
    </row>
    <row r="3" spans="1:4" ht="43.5" customHeight="1">
      <c r="A3" s="356" t="s">
        <v>11</v>
      </c>
      <c r="B3" s="356" t="s">
        <v>513</v>
      </c>
    </row>
    <row r="4" spans="1:4" ht="43.5" customHeight="1">
      <c r="A4" s="17" t="s">
        <v>526</v>
      </c>
      <c r="B4" s="359">
        <v>72407</v>
      </c>
    </row>
    <row r="5" spans="1:4" ht="43.5" customHeight="1">
      <c r="A5" s="17" t="s">
        <v>533</v>
      </c>
      <c r="B5" s="359">
        <v>15707</v>
      </c>
    </row>
    <row r="6" spans="1:4" ht="43.5" customHeight="1">
      <c r="A6" s="17" t="s">
        <v>528</v>
      </c>
      <c r="B6" s="359">
        <v>63423</v>
      </c>
    </row>
    <row r="7" spans="1:4" ht="43.5" customHeight="1">
      <c r="A7" s="17" t="s">
        <v>529</v>
      </c>
      <c r="B7" s="359">
        <v>46545</v>
      </c>
    </row>
    <row r="8" spans="1:4" ht="43.5" customHeight="1">
      <c r="A8" s="17" t="s">
        <v>530</v>
      </c>
      <c r="B8" s="359">
        <v>2139</v>
      </c>
    </row>
    <row r="9" spans="1:4" ht="43.5" customHeight="1">
      <c r="A9" s="17" t="s">
        <v>531</v>
      </c>
      <c r="B9" s="359">
        <v>5928</v>
      </c>
    </row>
    <row r="10" spans="1:4" ht="43.5" customHeight="1">
      <c r="A10" s="17" t="s">
        <v>532</v>
      </c>
      <c r="B10" s="359">
        <v>1571</v>
      </c>
    </row>
    <row r="11" spans="1:4" ht="43.5" customHeight="1">
      <c r="A11" s="220" t="s">
        <v>58</v>
      </c>
      <c r="B11" s="221">
        <f>SUM(B4:B10)</f>
        <v>207720</v>
      </c>
    </row>
    <row r="12" spans="1:4" ht="43.5" customHeight="1">
      <c r="A12" s="17" t="s">
        <v>534</v>
      </c>
      <c r="B12" s="20">
        <v>12688</v>
      </c>
    </row>
    <row r="13" spans="1:4" ht="43.5" customHeight="1">
      <c r="A13" s="356" t="s">
        <v>81</v>
      </c>
      <c r="B13" s="19">
        <f>SUM(B11:B12)</f>
        <v>220408</v>
      </c>
    </row>
    <row r="32" ht="28.5" customHeight="1"/>
    <row r="33" ht="28.5" customHeight="1"/>
  </sheetData>
  <mergeCells count="1">
    <mergeCell ref="A1:B1"/>
  </mergeCells>
  <phoneticPr fontId="7" type="noConversion"/>
  <printOptions horizontalCentered="1"/>
  <pageMargins left="0.79" right="0.79" top="0.79" bottom="0.79" header="0.51" footer="0.51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33"/>
  <sheetViews>
    <sheetView showZeros="0" zoomScaleSheetLayoutView="115" workbookViewId="0">
      <selection activeCell="J9" sqref="J9"/>
    </sheetView>
  </sheetViews>
  <sheetFormatPr defaultRowHeight="13.5"/>
  <cols>
    <col min="1" max="1" width="17.875" style="207" customWidth="1"/>
    <col min="2" max="2" width="17.5" style="207" customWidth="1"/>
    <col min="3" max="3" width="17" style="207" customWidth="1"/>
    <col min="4" max="4" width="16.75" style="207" customWidth="1"/>
    <col min="5" max="5" width="15.625" style="207" customWidth="1"/>
    <col min="6" max="6" width="16" style="207" customWidth="1"/>
    <col min="7" max="7" width="17.875" style="213" customWidth="1"/>
    <col min="8" max="16384" width="9" style="207"/>
  </cols>
  <sheetData>
    <row r="1" spans="1:7" s="205" customFormat="1" ht="28.5" customHeight="1">
      <c r="A1" s="525" t="s">
        <v>578</v>
      </c>
      <c r="B1" s="525"/>
      <c r="C1" s="525"/>
      <c r="D1" s="525"/>
      <c r="E1" s="525"/>
      <c r="F1" s="525"/>
      <c r="G1" s="525"/>
    </row>
    <row r="2" spans="1:7" ht="20.25" customHeight="1">
      <c r="A2" s="206" t="s">
        <v>901</v>
      </c>
      <c r="B2" s="206"/>
      <c r="D2" s="208"/>
      <c r="E2" s="208"/>
      <c r="F2" s="208"/>
      <c r="G2" s="209" t="s">
        <v>63</v>
      </c>
    </row>
    <row r="3" spans="1:7" ht="34.5" customHeight="1">
      <c r="A3" s="526" t="s">
        <v>535</v>
      </c>
      <c r="B3" s="526" t="s">
        <v>536</v>
      </c>
      <c r="C3" s="526" t="s">
        <v>537</v>
      </c>
      <c r="D3" s="526" t="s">
        <v>538</v>
      </c>
      <c r="E3" s="526"/>
      <c r="F3" s="526"/>
      <c r="G3" s="526" t="s">
        <v>539</v>
      </c>
    </row>
    <row r="4" spans="1:7" ht="36.75" customHeight="1">
      <c r="A4" s="526"/>
      <c r="B4" s="526"/>
      <c r="C4" s="526"/>
      <c r="D4" s="210" t="s">
        <v>540</v>
      </c>
      <c r="E4" s="210" t="s">
        <v>541</v>
      </c>
      <c r="F4" s="210" t="s">
        <v>542</v>
      </c>
      <c r="G4" s="526"/>
    </row>
    <row r="5" spans="1:7" ht="41.25" customHeight="1">
      <c r="A5" s="216" t="s">
        <v>543</v>
      </c>
      <c r="B5" s="217">
        <f>SUM(B6:B11)</f>
        <v>991169</v>
      </c>
      <c r="C5" s="218">
        <f>G5+D5</f>
        <v>937731</v>
      </c>
      <c r="D5" s="219">
        <f>E5+F5</f>
        <v>932347</v>
      </c>
      <c r="E5" s="219">
        <f>SUM(E6:E11)</f>
        <v>834715</v>
      </c>
      <c r="F5" s="219">
        <f>SUM(F6:F11)</f>
        <v>97632</v>
      </c>
      <c r="G5" s="219">
        <f>SUM(G6:G11)</f>
        <v>5384</v>
      </c>
    </row>
    <row r="6" spans="1:7" ht="41.25" customHeight="1">
      <c r="A6" s="211" t="s">
        <v>85</v>
      </c>
      <c r="B6" s="250">
        <f>政府一般债务限额和余额情况表!B5+政府专项债务限额和余额情况表!B5</f>
        <v>590100</v>
      </c>
      <c r="C6" s="253">
        <f t="shared" ref="C6:C11" si="0">G6+D6</f>
        <v>544316</v>
      </c>
      <c r="D6" s="251">
        <f t="shared" ref="D6:D11" si="1">E6+F6</f>
        <v>538954</v>
      </c>
      <c r="E6" s="252">
        <f>政府一般债务限额和余额情况表!C5</f>
        <v>478842</v>
      </c>
      <c r="F6" s="252">
        <f>政府专项债务限额和余额情况表!C5</f>
        <v>60112</v>
      </c>
      <c r="G6" s="212">
        <v>5362</v>
      </c>
    </row>
    <row r="7" spans="1:7" ht="41.25" customHeight="1">
      <c r="A7" s="211" t="s">
        <v>544</v>
      </c>
      <c r="B7" s="250">
        <f>政府一般债务限额和余额情况表!B6+政府专项债务限额和余额情况表!B6</f>
        <v>155000</v>
      </c>
      <c r="C7" s="253">
        <f t="shared" si="0"/>
        <v>154757</v>
      </c>
      <c r="D7" s="251">
        <f t="shared" si="1"/>
        <v>154757</v>
      </c>
      <c r="E7" s="252">
        <f>政府一般债务限额和余额情况表!C6</f>
        <v>137657</v>
      </c>
      <c r="F7" s="252">
        <f>政府专项债务限额和余额情况表!C6</f>
        <v>17100</v>
      </c>
      <c r="G7" s="212"/>
    </row>
    <row r="8" spans="1:7" ht="41.25" customHeight="1">
      <c r="A8" s="211" t="s">
        <v>545</v>
      </c>
      <c r="B8" s="250">
        <f>政府一般债务限额和余额情况表!B7+政府专项债务限额和余额情况表!B7</f>
        <v>136400</v>
      </c>
      <c r="C8" s="253">
        <f t="shared" si="0"/>
        <v>135837</v>
      </c>
      <c r="D8" s="251">
        <f t="shared" si="1"/>
        <v>135837</v>
      </c>
      <c r="E8" s="252">
        <f>政府一般债务限额和余额情况表!C7</f>
        <v>133337</v>
      </c>
      <c r="F8" s="252">
        <f>政府专项债务限额和余额情况表!C7</f>
        <v>2500</v>
      </c>
      <c r="G8" s="212"/>
    </row>
    <row r="9" spans="1:7" ht="41.25" customHeight="1">
      <c r="A9" s="211" t="s">
        <v>546</v>
      </c>
      <c r="B9" s="250">
        <f>政府一般债务限额和余额情况表!B8+政府专项债务限额和余额情况表!B8</f>
        <v>24100</v>
      </c>
      <c r="C9" s="253">
        <f t="shared" si="0"/>
        <v>23850</v>
      </c>
      <c r="D9" s="251">
        <f t="shared" si="1"/>
        <v>23850</v>
      </c>
      <c r="E9" s="252">
        <f>政府一般债务限额和余额情况表!C8</f>
        <v>22350</v>
      </c>
      <c r="F9" s="252">
        <f>政府专项债务限额和余额情况表!C8</f>
        <v>1500</v>
      </c>
      <c r="G9" s="212"/>
    </row>
    <row r="10" spans="1:7" ht="41.25" customHeight="1">
      <c r="A10" s="211" t="s">
        <v>547</v>
      </c>
      <c r="B10" s="250">
        <f>政府一般债务限额和余额情况表!B9+政府专项债务限额和余额情况表!B9</f>
        <v>49469</v>
      </c>
      <c r="C10" s="253">
        <f t="shared" si="0"/>
        <v>48327</v>
      </c>
      <c r="D10" s="251">
        <f t="shared" si="1"/>
        <v>48305</v>
      </c>
      <c r="E10" s="252">
        <f>政府一般债务限额和余额情况表!C9</f>
        <v>41685</v>
      </c>
      <c r="F10" s="252">
        <f>政府专项债务限额和余额情况表!C9</f>
        <v>6620</v>
      </c>
      <c r="G10" s="212">
        <v>22</v>
      </c>
    </row>
    <row r="11" spans="1:7" ht="41.25" customHeight="1">
      <c r="A11" s="211" t="s">
        <v>548</v>
      </c>
      <c r="B11" s="250">
        <f>政府一般债务限额和余额情况表!B10+政府专项债务限额和余额情况表!B10</f>
        <v>36100</v>
      </c>
      <c r="C11" s="253">
        <f t="shared" si="0"/>
        <v>30644</v>
      </c>
      <c r="D11" s="251">
        <f t="shared" si="1"/>
        <v>30644</v>
      </c>
      <c r="E11" s="252">
        <f>政府一般债务限额和余额情况表!C10</f>
        <v>20844</v>
      </c>
      <c r="F11" s="252">
        <f>政府专项债务限额和余额情况表!C10</f>
        <v>9800</v>
      </c>
      <c r="G11" s="212">
        <v>0</v>
      </c>
    </row>
    <row r="32" ht="28.5" customHeight="1"/>
    <row r="33" ht="28.5" customHeight="1"/>
  </sheetData>
  <mergeCells count="6">
    <mergeCell ref="A1:G1"/>
    <mergeCell ref="D3:F3"/>
    <mergeCell ref="A3:A4"/>
    <mergeCell ref="B3:B4"/>
    <mergeCell ref="C3:C4"/>
    <mergeCell ref="G3:G4"/>
  </mergeCells>
  <phoneticPr fontId="7" type="noConversion"/>
  <printOptions horizontalCentered="1"/>
  <pageMargins left="0.79" right="0.79" top="0.79" bottom="0.79" header="0.51" footer="0.51"/>
  <pageSetup paperSize="9" orientation="landscape" r:id="rId1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N9" sqref="N9"/>
    </sheetView>
  </sheetViews>
  <sheetFormatPr defaultColWidth="9" defaultRowHeight="14.25"/>
  <cols>
    <col min="1" max="1" width="20.75" customWidth="1"/>
    <col min="2" max="3" width="21" customWidth="1"/>
    <col min="4" max="4" width="15.125" customWidth="1"/>
  </cols>
  <sheetData>
    <row r="1" spans="1:4" s="4" customFormat="1" ht="43.5" customHeight="1">
      <c r="A1" s="527" t="s">
        <v>577</v>
      </c>
      <c r="B1" s="527"/>
      <c r="C1" s="527"/>
      <c r="D1" s="527"/>
    </row>
    <row r="2" spans="1:4" s="2" customFormat="1" ht="26.25" customHeight="1">
      <c r="A2" s="5" t="s">
        <v>651</v>
      </c>
      <c r="B2" s="5"/>
      <c r="C2" s="6"/>
      <c r="D2" s="254" t="s">
        <v>63</v>
      </c>
    </row>
    <row r="3" spans="1:4" ht="48" customHeight="1">
      <c r="A3" s="7" t="s">
        <v>535</v>
      </c>
      <c r="B3" s="7" t="s">
        <v>549</v>
      </c>
      <c r="C3" s="7" t="s">
        <v>550</v>
      </c>
      <c r="D3" s="7" t="s">
        <v>12</v>
      </c>
    </row>
    <row r="4" spans="1:4" ht="42" customHeight="1">
      <c r="A4" s="214" t="s">
        <v>551</v>
      </c>
      <c r="B4" s="215">
        <f>SUM(B5:B10)</f>
        <v>849169</v>
      </c>
      <c r="C4" s="215">
        <f>SUM(C5:C10)</f>
        <v>834715</v>
      </c>
      <c r="D4" s="11"/>
    </row>
    <row r="5" spans="1:4" ht="42" customHeight="1">
      <c r="A5" s="8" t="s">
        <v>85</v>
      </c>
      <c r="B5" s="10">
        <v>486000</v>
      </c>
      <c r="C5" s="10">
        <v>478842</v>
      </c>
      <c r="D5" s="11"/>
    </row>
    <row r="6" spans="1:4" ht="42" customHeight="1">
      <c r="A6" s="8" t="s">
        <v>544</v>
      </c>
      <c r="B6" s="10">
        <v>137500</v>
      </c>
      <c r="C6" s="10">
        <v>137657</v>
      </c>
      <c r="D6" s="11"/>
    </row>
    <row r="7" spans="1:4" ht="42" customHeight="1">
      <c r="A7" s="8" t="s">
        <v>545</v>
      </c>
      <c r="B7" s="10">
        <v>133900</v>
      </c>
      <c r="C7" s="10">
        <v>133337</v>
      </c>
      <c r="D7" s="11"/>
    </row>
    <row r="8" spans="1:4" ht="42" customHeight="1">
      <c r="A8" s="8" t="s">
        <v>546</v>
      </c>
      <c r="B8" s="10">
        <v>22600</v>
      </c>
      <c r="C8" s="10">
        <v>22350</v>
      </c>
      <c r="D8" s="11"/>
    </row>
    <row r="9" spans="1:4" ht="42" customHeight="1">
      <c r="A9" s="8" t="s">
        <v>547</v>
      </c>
      <c r="B9" s="10">
        <v>42869</v>
      </c>
      <c r="C9" s="10">
        <v>41685</v>
      </c>
      <c r="D9" s="11"/>
    </row>
    <row r="10" spans="1:4" ht="42" customHeight="1">
      <c r="A10" s="8" t="s">
        <v>548</v>
      </c>
      <c r="B10" s="10">
        <v>26300</v>
      </c>
      <c r="C10" s="10">
        <v>20844</v>
      </c>
      <c r="D10" s="11"/>
    </row>
    <row r="11" spans="1:4" ht="64.5" customHeight="1"/>
  </sheetData>
  <mergeCells count="1">
    <mergeCell ref="A1:D1"/>
  </mergeCells>
  <phoneticPr fontId="7" type="noConversion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N9" sqref="N9"/>
    </sheetView>
  </sheetViews>
  <sheetFormatPr defaultColWidth="9" defaultRowHeight="14.25"/>
  <cols>
    <col min="1" max="1" width="20.75" customWidth="1"/>
    <col min="2" max="3" width="21" customWidth="1"/>
    <col min="4" max="4" width="15.125" customWidth="1"/>
  </cols>
  <sheetData>
    <row r="1" spans="1:4" s="4" customFormat="1" ht="43.5" customHeight="1">
      <c r="A1" s="527" t="s">
        <v>576</v>
      </c>
      <c r="B1" s="527"/>
      <c r="C1" s="527"/>
      <c r="D1" s="527"/>
    </row>
    <row r="2" spans="1:4" s="2" customFormat="1" ht="26.25" customHeight="1">
      <c r="A2" s="5" t="s">
        <v>902</v>
      </c>
      <c r="B2" s="5"/>
      <c r="C2" s="6"/>
      <c r="D2" s="254" t="s">
        <v>63</v>
      </c>
    </row>
    <row r="3" spans="1:4" ht="48" customHeight="1">
      <c r="A3" s="7" t="s">
        <v>535</v>
      </c>
      <c r="B3" s="7" t="s">
        <v>552</v>
      </c>
      <c r="C3" s="7" t="s">
        <v>553</v>
      </c>
      <c r="D3" s="7" t="s">
        <v>12</v>
      </c>
    </row>
    <row r="4" spans="1:4" ht="42" customHeight="1">
      <c r="A4" s="214" t="s">
        <v>543</v>
      </c>
      <c r="B4" s="215">
        <f>SUM(B5:B10)</f>
        <v>142000</v>
      </c>
      <c r="C4" s="215">
        <f>SUM(C5:C10)</f>
        <v>97632</v>
      </c>
      <c r="D4" s="9"/>
    </row>
    <row r="5" spans="1:4" ht="42" customHeight="1">
      <c r="A5" s="8" t="s">
        <v>85</v>
      </c>
      <c r="B5" s="9">
        <v>104100</v>
      </c>
      <c r="C5" s="9">
        <v>60112</v>
      </c>
      <c r="D5" s="9"/>
    </row>
    <row r="6" spans="1:4" ht="42" customHeight="1">
      <c r="A6" s="8" t="s">
        <v>544</v>
      </c>
      <c r="B6" s="9">
        <v>17500</v>
      </c>
      <c r="C6" s="9">
        <v>17100</v>
      </c>
      <c r="D6" s="9"/>
    </row>
    <row r="7" spans="1:4" ht="42" customHeight="1">
      <c r="A7" s="8" t="s">
        <v>545</v>
      </c>
      <c r="B7" s="9">
        <v>2500</v>
      </c>
      <c r="C7" s="9">
        <v>2500</v>
      </c>
      <c r="D7" s="9"/>
    </row>
    <row r="8" spans="1:4" ht="42" customHeight="1">
      <c r="A8" s="8" t="s">
        <v>546</v>
      </c>
      <c r="B8" s="9">
        <v>1500</v>
      </c>
      <c r="C8" s="9">
        <v>1500</v>
      </c>
      <c r="D8" s="9"/>
    </row>
    <row r="9" spans="1:4" ht="42" customHeight="1">
      <c r="A9" s="8" t="s">
        <v>547</v>
      </c>
      <c r="B9" s="9">
        <v>6600</v>
      </c>
      <c r="C9" s="9">
        <v>6620</v>
      </c>
      <c r="D9" s="9"/>
    </row>
    <row r="10" spans="1:4" ht="42" customHeight="1">
      <c r="A10" s="8" t="s">
        <v>548</v>
      </c>
      <c r="B10" s="9">
        <v>9800</v>
      </c>
      <c r="C10" s="9">
        <v>9800</v>
      </c>
      <c r="D10" s="9"/>
    </row>
  </sheetData>
  <mergeCells count="1">
    <mergeCell ref="A1:D1"/>
  </mergeCells>
  <phoneticPr fontId="7" type="noConversion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showGridLines="0" showZeros="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activeCell="C30" sqref="C30"/>
    </sheetView>
  </sheetViews>
  <sheetFormatPr defaultRowHeight="13.5"/>
  <cols>
    <col min="1" max="1" width="31.375" style="104" customWidth="1"/>
    <col min="2" max="2" width="17.875" style="104" customWidth="1"/>
    <col min="3" max="3" width="17.875" style="92" customWidth="1"/>
    <col min="4" max="5" width="16.125" style="104" customWidth="1"/>
    <col min="6" max="6" width="20.125" style="92" customWidth="1"/>
    <col min="7" max="16384" width="9" style="104"/>
  </cols>
  <sheetData>
    <row r="1" spans="1:6" s="102" customFormat="1" ht="26.25" customHeight="1">
      <c r="A1" s="501" t="s">
        <v>573</v>
      </c>
      <c r="B1" s="501"/>
      <c r="C1" s="501"/>
      <c r="D1" s="501"/>
      <c r="E1" s="501"/>
      <c r="F1" s="501"/>
    </row>
    <row r="2" spans="1:6" s="105" customFormat="1" ht="17.25" customHeight="1">
      <c r="A2" s="103" t="s">
        <v>33</v>
      </c>
      <c r="B2" s="104"/>
      <c r="C2" s="92"/>
      <c r="D2" s="104"/>
      <c r="E2" s="104"/>
      <c r="F2" s="93" t="s">
        <v>10</v>
      </c>
    </row>
    <row r="3" spans="1:6" s="105" customFormat="1" ht="20.25" customHeight="1">
      <c r="A3" s="503" t="s">
        <v>11</v>
      </c>
      <c r="B3" s="502" t="s">
        <v>610</v>
      </c>
      <c r="C3" s="504" t="s">
        <v>574</v>
      </c>
      <c r="D3" s="502" t="s">
        <v>614</v>
      </c>
      <c r="E3" s="503"/>
      <c r="F3" s="505" t="s">
        <v>12</v>
      </c>
    </row>
    <row r="4" spans="1:6" s="105" customFormat="1" ht="20.25" customHeight="1">
      <c r="A4" s="503"/>
      <c r="B4" s="502"/>
      <c r="C4" s="504"/>
      <c r="D4" s="235" t="s">
        <v>34</v>
      </c>
      <c r="E4" s="235" t="s">
        <v>35</v>
      </c>
      <c r="F4" s="505"/>
    </row>
    <row r="5" spans="1:6" s="108" customFormat="1" ht="17.25" customHeight="1">
      <c r="A5" s="122" t="s">
        <v>36</v>
      </c>
      <c r="B5" s="241">
        <v>119123</v>
      </c>
      <c r="C5" s="106">
        <v>145859</v>
      </c>
      <c r="D5" s="433">
        <f>C5-B5</f>
        <v>26736</v>
      </c>
      <c r="E5" s="161">
        <f>C5/B5-1</f>
        <v>0.224</v>
      </c>
      <c r="F5" s="107"/>
    </row>
    <row r="6" spans="1:6" s="108" customFormat="1" ht="17.25" customHeight="1">
      <c r="A6" s="122" t="s">
        <v>37</v>
      </c>
      <c r="B6" s="241">
        <v>1326</v>
      </c>
      <c r="C6" s="106">
        <v>1584</v>
      </c>
      <c r="D6" s="433">
        <f t="shared" ref="D6:D27" si="0">C6-B6</f>
        <v>258</v>
      </c>
      <c r="E6" s="161">
        <f t="shared" ref="E6:E27" si="1">C6/B6-1</f>
        <v>0.19500000000000001</v>
      </c>
      <c r="F6" s="109"/>
    </row>
    <row r="7" spans="1:6" s="108" customFormat="1" ht="17.25" customHeight="1">
      <c r="A7" s="122" t="s">
        <v>38</v>
      </c>
      <c r="B7" s="241">
        <v>58213</v>
      </c>
      <c r="C7" s="106">
        <v>70600</v>
      </c>
      <c r="D7" s="433">
        <f t="shared" si="0"/>
        <v>12387</v>
      </c>
      <c r="E7" s="161">
        <f t="shared" si="1"/>
        <v>0.21299999999999999</v>
      </c>
      <c r="F7" s="110"/>
    </row>
    <row r="8" spans="1:6" s="108" customFormat="1" ht="17.25" customHeight="1">
      <c r="A8" s="122" t="s">
        <v>39</v>
      </c>
      <c r="B8" s="241">
        <v>211113</v>
      </c>
      <c r="C8" s="106">
        <v>198617</v>
      </c>
      <c r="D8" s="433">
        <f t="shared" si="0"/>
        <v>-12496</v>
      </c>
      <c r="E8" s="161">
        <f t="shared" si="1"/>
        <v>-5.8999999999999997E-2</v>
      </c>
      <c r="F8" s="110"/>
    </row>
    <row r="9" spans="1:6" s="108" customFormat="1" ht="17.25" customHeight="1">
      <c r="A9" s="122" t="s">
        <v>40</v>
      </c>
      <c r="B9" s="241">
        <v>7828</v>
      </c>
      <c r="C9" s="106">
        <v>6984</v>
      </c>
      <c r="D9" s="433">
        <f t="shared" si="0"/>
        <v>-844</v>
      </c>
      <c r="E9" s="161">
        <f t="shared" si="1"/>
        <v>-0.108</v>
      </c>
      <c r="F9" s="110"/>
    </row>
    <row r="10" spans="1:6" s="108" customFormat="1" ht="17.25" customHeight="1">
      <c r="A10" s="122" t="s">
        <v>41</v>
      </c>
      <c r="B10" s="241">
        <v>41357</v>
      </c>
      <c r="C10" s="106">
        <v>36765</v>
      </c>
      <c r="D10" s="433">
        <f t="shared" si="0"/>
        <v>-4592</v>
      </c>
      <c r="E10" s="161">
        <f t="shared" si="1"/>
        <v>-0.111</v>
      </c>
      <c r="F10" s="110"/>
    </row>
    <row r="11" spans="1:6" s="108" customFormat="1" ht="17.25" customHeight="1">
      <c r="A11" s="122" t="s">
        <v>42</v>
      </c>
      <c r="B11" s="241">
        <v>126732</v>
      </c>
      <c r="C11" s="106">
        <v>157093</v>
      </c>
      <c r="D11" s="433">
        <f t="shared" si="0"/>
        <v>30361</v>
      </c>
      <c r="E11" s="161">
        <f t="shared" si="1"/>
        <v>0.24</v>
      </c>
      <c r="F11" s="110"/>
    </row>
    <row r="12" spans="1:6" s="108" customFormat="1" ht="17.25" customHeight="1">
      <c r="A12" s="122" t="s">
        <v>43</v>
      </c>
      <c r="B12" s="241">
        <v>106548</v>
      </c>
      <c r="C12" s="106">
        <v>122096</v>
      </c>
      <c r="D12" s="433">
        <f t="shared" si="0"/>
        <v>15548</v>
      </c>
      <c r="E12" s="161">
        <f t="shared" si="1"/>
        <v>0.14599999999999999</v>
      </c>
      <c r="F12" s="110"/>
    </row>
    <row r="13" spans="1:6" s="108" customFormat="1" ht="17.25" customHeight="1">
      <c r="A13" s="122" t="s">
        <v>44</v>
      </c>
      <c r="B13" s="241">
        <v>71156</v>
      </c>
      <c r="C13" s="106">
        <v>45180</v>
      </c>
      <c r="D13" s="433">
        <f t="shared" si="0"/>
        <v>-25976</v>
      </c>
      <c r="E13" s="161">
        <f t="shared" si="1"/>
        <v>-0.36499999999999999</v>
      </c>
      <c r="F13" s="110"/>
    </row>
    <row r="14" spans="1:6" s="108" customFormat="1" ht="17.25" customHeight="1">
      <c r="A14" s="122" t="s">
        <v>45</v>
      </c>
      <c r="B14" s="241">
        <v>77592</v>
      </c>
      <c r="C14" s="106">
        <v>97474</v>
      </c>
      <c r="D14" s="433">
        <f t="shared" si="0"/>
        <v>19882</v>
      </c>
      <c r="E14" s="161">
        <f t="shared" si="1"/>
        <v>0.25600000000000001</v>
      </c>
      <c r="F14" s="110"/>
    </row>
    <row r="15" spans="1:6" s="108" customFormat="1" ht="17.25" customHeight="1">
      <c r="A15" s="122" t="s">
        <v>46</v>
      </c>
      <c r="B15" s="241">
        <v>150555</v>
      </c>
      <c r="C15" s="106">
        <v>173362</v>
      </c>
      <c r="D15" s="433">
        <f t="shared" si="0"/>
        <v>22807</v>
      </c>
      <c r="E15" s="161">
        <f t="shared" si="1"/>
        <v>0.151</v>
      </c>
      <c r="F15" s="110"/>
    </row>
    <row r="16" spans="1:6" s="108" customFormat="1" ht="17.25" customHeight="1">
      <c r="A16" s="122" t="s">
        <v>47</v>
      </c>
      <c r="B16" s="241">
        <v>15905</v>
      </c>
      <c r="C16" s="106">
        <v>20403</v>
      </c>
      <c r="D16" s="433">
        <f t="shared" si="0"/>
        <v>4498</v>
      </c>
      <c r="E16" s="161">
        <f t="shared" si="1"/>
        <v>0.28299999999999997</v>
      </c>
      <c r="F16" s="110"/>
    </row>
    <row r="17" spans="1:6" s="108" customFormat="1" ht="17.25" customHeight="1">
      <c r="A17" s="123" t="s">
        <v>48</v>
      </c>
      <c r="B17" s="241">
        <v>14447</v>
      </c>
      <c r="C17" s="106">
        <v>39239</v>
      </c>
      <c r="D17" s="433">
        <f t="shared" si="0"/>
        <v>24792</v>
      </c>
      <c r="E17" s="161">
        <f t="shared" si="1"/>
        <v>1.716</v>
      </c>
      <c r="F17" s="111"/>
    </row>
    <row r="18" spans="1:6" s="108" customFormat="1" ht="17.25" customHeight="1">
      <c r="A18" s="124" t="s">
        <v>49</v>
      </c>
      <c r="B18" s="241">
        <v>8357</v>
      </c>
      <c r="C18" s="106">
        <v>11452</v>
      </c>
      <c r="D18" s="433">
        <f t="shared" si="0"/>
        <v>3095</v>
      </c>
      <c r="E18" s="161">
        <f t="shared" si="1"/>
        <v>0.37</v>
      </c>
      <c r="F18" s="110"/>
    </row>
    <row r="19" spans="1:6" s="108" customFormat="1" ht="17.25" customHeight="1">
      <c r="A19" s="125" t="s">
        <v>50</v>
      </c>
      <c r="B19" s="241">
        <v>46</v>
      </c>
      <c r="C19" s="106">
        <v>11089</v>
      </c>
      <c r="D19" s="433">
        <f t="shared" si="0"/>
        <v>11043</v>
      </c>
      <c r="E19" s="161">
        <f t="shared" si="1"/>
        <v>240.065</v>
      </c>
      <c r="F19" s="107"/>
    </row>
    <row r="20" spans="1:6" s="108" customFormat="1" ht="17.25" customHeight="1">
      <c r="A20" s="125" t="s">
        <v>51</v>
      </c>
      <c r="B20" s="241">
        <v>0</v>
      </c>
      <c r="C20" s="106"/>
      <c r="D20" s="433"/>
      <c r="E20" s="161"/>
      <c r="F20" s="107"/>
    </row>
    <row r="21" spans="1:6" s="108" customFormat="1" ht="17.25" customHeight="1">
      <c r="A21" s="126" t="s">
        <v>52</v>
      </c>
      <c r="B21" s="241">
        <v>70895</v>
      </c>
      <c r="C21" s="106">
        <v>47932</v>
      </c>
      <c r="D21" s="433">
        <f t="shared" si="0"/>
        <v>-22963</v>
      </c>
      <c r="E21" s="161">
        <f t="shared" si="1"/>
        <v>-0.32400000000000001</v>
      </c>
      <c r="F21" s="112"/>
    </row>
    <row r="22" spans="1:6" s="108" customFormat="1" ht="17.25" customHeight="1">
      <c r="A22" s="126" t="s">
        <v>53</v>
      </c>
      <c r="B22" s="241">
        <v>63815</v>
      </c>
      <c r="C22" s="106">
        <v>68693</v>
      </c>
      <c r="D22" s="433">
        <f t="shared" si="0"/>
        <v>4878</v>
      </c>
      <c r="E22" s="161">
        <f t="shared" si="1"/>
        <v>7.5999999999999998E-2</v>
      </c>
      <c r="F22" s="110"/>
    </row>
    <row r="23" spans="1:6" s="108" customFormat="1" ht="17.25" customHeight="1">
      <c r="A23" s="127" t="s">
        <v>54</v>
      </c>
      <c r="B23" s="241">
        <v>2440</v>
      </c>
      <c r="C23" s="106">
        <v>3528</v>
      </c>
      <c r="D23" s="433">
        <f t="shared" si="0"/>
        <v>1088</v>
      </c>
      <c r="E23" s="161">
        <f t="shared" si="1"/>
        <v>0.44600000000000001</v>
      </c>
      <c r="F23" s="107"/>
    </row>
    <row r="24" spans="1:6" s="108" customFormat="1" ht="17.25" customHeight="1">
      <c r="A24" s="127" t="s">
        <v>55</v>
      </c>
      <c r="B24" s="241">
        <v>17037</v>
      </c>
      <c r="C24" s="106">
        <v>21359</v>
      </c>
      <c r="D24" s="433">
        <f t="shared" si="0"/>
        <v>4322</v>
      </c>
      <c r="E24" s="161">
        <f t="shared" si="1"/>
        <v>0.254</v>
      </c>
      <c r="F24" s="110"/>
    </row>
    <row r="25" spans="1:6" s="108" customFormat="1" ht="17.25" customHeight="1">
      <c r="A25" s="128" t="s">
        <v>56</v>
      </c>
      <c r="B25" s="241">
        <v>136</v>
      </c>
      <c r="C25" s="106">
        <v>343</v>
      </c>
      <c r="D25" s="433">
        <f t="shared" si="0"/>
        <v>207</v>
      </c>
      <c r="E25" s="161">
        <f t="shared" si="1"/>
        <v>1.522</v>
      </c>
      <c r="F25" s="110"/>
    </row>
    <row r="26" spans="1:6" s="108" customFormat="1" ht="17.25" customHeight="1">
      <c r="A26" s="128" t="s">
        <v>57</v>
      </c>
      <c r="B26" s="241">
        <v>5254</v>
      </c>
      <c r="C26" s="106">
        <v>3954</v>
      </c>
      <c r="D26" s="433">
        <f t="shared" si="0"/>
        <v>-1300</v>
      </c>
      <c r="E26" s="161">
        <f t="shared" si="1"/>
        <v>-0.247</v>
      </c>
      <c r="F26" s="107"/>
    </row>
    <row r="27" spans="1:6" s="198" customFormat="1" ht="21" customHeight="1">
      <c r="A27" s="163" t="s">
        <v>644</v>
      </c>
      <c r="B27" s="195">
        <f>SUM(B5:B26)</f>
        <v>1169875</v>
      </c>
      <c r="C27" s="195">
        <f>SUM(C5:C26)</f>
        <v>1283606</v>
      </c>
      <c r="D27" s="196">
        <f t="shared" si="0"/>
        <v>113731</v>
      </c>
      <c r="E27" s="164">
        <f t="shared" si="1"/>
        <v>9.7000000000000003E-2</v>
      </c>
      <c r="F27" s="197"/>
    </row>
    <row r="28" spans="1:6" ht="21.75" customHeight="1">
      <c r="B28" s="114"/>
      <c r="C28" s="115"/>
      <c r="D28" s="114"/>
      <c r="E28" s="114"/>
      <c r="F28" s="93"/>
    </row>
    <row r="29" spans="1:6" ht="21.75" customHeight="1">
      <c r="B29" s="114"/>
      <c r="C29" s="116"/>
      <c r="D29" s="114"/>
      <c r="E29" s="114"/>
      <c r="F29" s="93"/>
    </row>
    <row r="30" spans="1:6" ht="21.75" customHeight="1"/>
    <row r="31" spans="1:6" ht="21.75" customHeight="1"/>
    <row r="32" spans="1:6" ht="21.75" customHeight="1"/>
    <row r="33" ht="21.75" customHeight="1"/>
    <row r="34" ht="28.5" customHeight="1"/>
    <row r="35" ht="28.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</sheetData>
  <mergeCells count="6">
    <mergeCell ref="A1:F1"/>
    <mergeCell ref="D3:E3"/>
    <mergeCell ref="A3:A4"/>
    <mergeCell ref="B3:B4"/>
    <mergeCell ref="C3:C4"/>
    <mergeCell ref="F3:F4"/>
  </mergeCells>
  <phoneticPr fontId="7" type="noConversion"/>
  <printOptions horizontalCentered="1"/>
  <pageMargins left="0.78740157480314965" right="0.78740157480314965" top="0.6692913385826772" bottom="0.59055118110236227" header="0.51181102362204722" footer="0.51181102362204722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showGridLines="0" showZeros="0" workbookViewId="0">
      <pane xSplit="1" ySplit="3" topLeftCell="C4" activePane="bottomRight" state="frozen"/>
      <selection activeCell="H10" sqref="H10"/>
      <selection pane="topRight" activeCell="H10" sqref="H10"/>
      <selection pane="bottomLeft" activeCell="H10" sqref="H10"/>
      <selection pane="bottomRight" activeCell="J17" sqref="J17"/>
    </sheetView>
  </sheetViews>
  <sheetFormatPr defaultRowHeight="13.5"/>
  <cols>
    <col min="1" max="1" width="30.125" style="92" customWidth="1"/>
    <col min="2" max="4" width="15.625" style="92" customWidth="1"/>
    <col min="5" max="5" width="15.125" style="92" customWidth="1"/>
    <col min="6" max="6" width="16.125" style="92" customWidth="1"/>
    <col min="7" max="7" width="10" style="92" customWidth="1"/>
    <col min="8" max="8" width="9" style="92"/>
    <col min="9" max="9" width="12" style="92" bestFit="1" customWidth="1"/>
    <col min="10" max="16384" width="9" style="92"/>
  </cols>
  <sheetData>
    <row r="1" spans="1:8" s="90" customFormat="1" ht="26.25" customHeight="1">
      <c r="A1" s="500" t="s">
        <v>587</v>
      </c>
      <c r="B1" s="500"/>
      <c r="C1" s="500"/>
      <c r="D1" s="500"/>
      <c r="E1" s="500"/>
      <c r="F1" s="500"/>
      <c r="G1" s="500"/>
    </row>
    <row r="2" spans="1:8" ht="16.5" customHeight="1">
      <c r="A2" s="91" t="s">
        <v>59</v>
      </c>
      <c r="C2" s="101"/>
      <c r="G2" s="93" t="s">
        <v>10</v>
      </c>
    </row>
    <row r="3" spans="1:8" ht="30" customHeight="1">
      <c r="A3" s="236" t="s">
        <v>11</v>
      </c>
      <c r="B3" s="236" t="s">
        <v>635</v>
      </c>
      <c r="C3" s="236" t="s">
        <v>636</v>
      </c>
      <c r="D3" s="236" t="s">
        <v>637</v>
      </c>
      <c r="E3" s="236" t="s">
        <v>638</v>
      </c>
      <c r="F3" s="236" t="s">
        <v>639</v>
      </c>
      <c r="G3" s="237" t="s">
        <v>60</v>
      </c>
    </row>
    <row r="4" spans="1:8" ht="19.5" customHeight="1">
      <c r="A4" s="159" t="s">
        <v>13</v>
      </c>
      <c r="B4" s="160">
        <f>SUM(B5:B17)</f>
        <v>61506</v>
      </c>
      <c r="C4" s="160">
        <f>SUM(C5:C17)</f>
        <v>71300</v>
      </c>
      <c r="D4" s="160">
        <f>SUM(D5:D17)</f>
        <v>79578</v>
      </c>
      <c r="E4" s="161">
        <f>D4/C4</f>
        <v>1.1160000000000001</v>
      </c>
      <c r="F4" s="161">
        <f>D4/B4-1</f>
        <v>0.29399999999999998</v>
      </c>
      <c r="G4" s="99"/>
      <c r="H4" s="101"/>
    </row>
    <row r="5" spans="1:8" ht="17.25" customHeight="1">
      <c r="A5" s="97" t="s">
        <v>14</v>
      </c>
      <c r="B5" s="242">
        <v>33660</v>
      </c>
      <c r="C5" s="239">
        <v>37800</v>
      </c>
      <c r="D5" s="100">
        <v>38618</v>
      </c>
      <c r="E5" s="161">
        <f t="shared" ref="E5:E26" si="0">D5/C5</f>
        <v>1.022</v>
      </c>
      <c r="F5" s="161">
        <f t="shared" ref="F5:F26" si="1">D5/B5-1</f>
        <v>0.14699999999999999</v>
      </c>
      <c r="G5" s="96"/>
      <c r="H5" s="101"/>
    </row>
    <row r="6" spans="1:8" ht="17.25" customHeight="1">
      <c r="A6" s="97" t="s">
        <v>645</v>
      </c>
      <c r="B6" s="242"/>
      <c r="C6" s="239"/>
      <c r="D6" s="100">
        <v>74</v>
      </c>
      <c r="E6" s="161"/>
      <c r="F6" s="161"/>
      <c r="G6" s="96"/>
      <c r="H6" s="101"/>
    </row>
    <row r="7" spans="1:8" ht="17.25" customHeight="1">
      <c r="A7" s="97" t="s">
        <v>15</v>
      </c>
      <c r="B7" s="242">
        <v>1465</v>
      </c>
      <c r="C7" s="239">
        <v>1700</v>
      </c>
      <c r="D7" s="100">
        <v>2064</v>
      </c>
      <c r="E7" s="161">
        <f t="shared" si="0"/>
        <v>1.214</v>
      </c>
      <c r="F7" s="161">
        <f t="shared" si="1"/>
        <v>0.40899999999999997</v>
      </c>
      <c r="G7" s="96"/>
    </row>
    <row r="8" spans="1:8" ht="17.25" customHeight="1">
      <c r="A8" s="97" t="s">
        <v>16</v>
      </c>
      <c r="B8" s="242">
        <v>1002</v>
      </c>
      <c r="C8" s="239">
        <v>1200</v>
      </c>
      <c r="D8" s="100">
        <v>1116</v>
      </c>
      <c r="E8" s="161">
        <f t="shared" si="0"/>
        <v>0.93</v>
      </c>
      <c r="F8" s="161">
        <f t="shared" si="1"/>
        <v>0.114</v>
      </c>
      <c r="G8" s="96"/>
    </row>
    <row r="9" spans="1:8" ht="17.25" customHeight="1">
      <c r="A9" s="97" t="s">
        <v>17</v>
      </c>
      <c r="B9" s="242">
        <v>13327</v>
      </c>
      <c r="C9" s="239">
        <v>16180</v>
      </c>
      <c r="D9" s="100">
        <v>20944</v>
      </c>
      <c r="E9" s="161">
        <f t="shared" si="0"/>
        <v>1.294</v>
      </c>
      <c r="F9" s="161">
        <f t="shared" si="1"/>
        <v>0.57199999999999995</v>
      </c>
      <c r="G9" s="96"/>
    </row>
    <row r="10" spans="1:8" ht="17.25" customHeight="1">
      <c r="A10" s="97" t="s">
        <v>18</v>
      </c>
      <c r="B10" s="242">
        <v>5695</v>
      </c>
      <c r="C10" s="239">
        <v>6500</v>
      </c>
      <c r="D10" s="100">
        <v>6900</v>
      </c>
      <c r="E10" s="161">
        <f t="shared" si="0"/>
        <v>1.0620000000000001</v>
      </c>
      <c r="F10" s="161">
        <f t="shared" si="1"/>
        <v>0.21199999999999999</v>
      </c>
      <c r="G10" s="96"/>
    </row>
    <row r="11" spans="1:8" ht="17.25" customHeight="1">
      <c r="A11" s="97" t="s">
        <v>19</v>
      </c>
      <c r="B11" s="242">
        <v>2007</v>
      </c>
      <c r="C11" s="239">
        <v>2400</v>
      </c>
      <c r="D11" s="100">
        <v>2659</v>
      </c>
      <c r="E11" s="161">
        <f t="shared" si="0"/>
        <v>1.1080000000000001</v>
      </c>
      <c r="F11" s="161">
        <f t="shared" si="1"/>
        <v>0.32500000000000001</v>
      </c>
      <c r="G11" s="94"/>
    </row>
    <row r="12" spans="1:8" ht="17.25" customHeight="1">
      <c r="A12" s="98" t="s">
        <v>20</v>
      </c>
      <c r="B12" s="242">
        <v>1097</v>
      </c>
      <c r="C12" s="239">
        <v>1300</v>
      </c>
      <c r="D12" s="100">
        <v>1100</v>
      </c>
      <c r="E12" s="161">
        <f t="shared" si="0"/>
        <v>0.84599999999999997</v>
      </c>
      <c r="F12" s="161">
        <f t="shared" si="1"/>
        <v>3.0000000000000001E-3</v>
      </c>
      <c r="G12" s="94"/>
    </row>
    <row r="13" spans="1:8" ht="17.25" customHeight="1">
      <c r="A13" s="97" t="s">
        <v>21</v>
      </c>
      <c r="B13" s="242">
        <v>1886</v>
      </c>
      <c r="C13" s="239">
        <v>2000</v>
      </c>
      <c r="D13" s="100">
        <v>2128</v>
      </c>
      <c r="E13" s="161">
        <f t="shared" si="0"/>
        <v>1.0640000000000001</v>
      </c>
      <c r="F13" s="161">
        <f t="shared" si="1"/>
        <v>0.128</v>
      </c>
      <c r="G13" s="99"/>
    </row>
    <row r="14" spans="1:8" ht="17.25" customHeight="1">
      <c r="A14" s="98" t="s">
        <v>23</v>
      </c>
      <c r="B14" s="242">
        <v>910</v>
      </c>
      <c r="C14" s="239">
        <v>1000</v>
      </c>
      <c r="D14" s="100">
        <v>1130</v>
      </c>
      <c r="E14" s="161">
        <f t="shared" si="0"/>
        <v>1.1299999999999999</v>
      </c>
      <c r="F14" s="161">
        <f t="shared" si="1"/>
        <v>0.24199999999999999</v>
      </c>
      <c r="G14" s="94"/>
    </row>
    <row r="15" spans="1:8" ht="17.25" customHeight="1">
      <c r="A15" s="98" t="s">
        <v>24</v>
      </c>
      <c r="B15" s="242">
        <v>457</v>
      </c>
      <c r="C15" s="239">
        <v>500</v>
      </c>
      <c r="D15" s="100">
        <v>2461</v>
      </c>
      <c r="E15" s="161">
        <f>D15/C15</f>
        <v>4.9219999999999997</v>
      </c>
      <c r="F15" s="161">
        <f>D15/B15-1</f>
        <v>4.3849999999999998</v>
      </c>
      <c r="G15" s="94"/>
    </row>
    <row r="16" spans="1:8" ht="17.25" customHeight="1">
      <c r="A16" s="98" t="s">
        <v>25</v>
      </c>
      <c r="B16" s="242">
        <v>0</v>
      </c>
      <c r="C16" s="100"/>
      <c r="D16" s="100"/>
      <c r="E16" s="161"/>
      <c r="F16" s="161"/>
      <c r="G16" s="94"/>
    </row>
    <row r="17" spans="1:9" ht="17.25" customHeight="1">
      <c r="A17" s="98" t="s">
        <v>646</v>
      </c>
      <c r="B17" s="242"/>
      <c r="C17" s="239">
        <v>720</v>
      </c>
      <c r="D17" s="100">
        <v>384</v>
      </c>
      <c r="E17" s="161">
        <f t="shared" ref="E17" si="2">D17/C17</f>
        <v>0.53300000000000003</v>
      </c>
      <c r="F17" s="161"/>
      <c r="G17" s="94"/>
    </row>
    <row r="18" spans="1:9" ht="19.5" customHeight="1">
      <c r="A18" s="159" t="s">
        <v>26</v>
      </c>
      <c r="B18" s="162">
        <f>SUM(B19:B25)</f>
        <v>31099</v>
      </c>
      <c r="C18" s="162">
        <f>SUM(C19:C25)</f>
        <v>29200</v>
      </c>
      <c r="D18" s="162">
        <f>SUM(D19:D25)</f>
        <v>27070</v>
      </c>
      <c r="E18" s="161">
        <f>D18/C18</f>
        <v>0.92700000000000005</v>
      </c>
      <c r="F18" s="161">
        <f t="shared" si="1"/>
        <v>-0.13</v>
      </c>
      <c r="G18" s="94"/>
    </row>
    <row r="19" spans="1:9" ht="17.25" customHeight="1">
      <c r="A19" s="97" t="s">
        <v>27</v>
      </c>
      <c r="B19" s="242">
        <v>6119</v>
      </c>
      <c r="C19" s="243">
        <v>5032</v>
      </c>
      <c r="D19" s="100">
        <v>6523</v>
      </c>
      <c r="E19" s="161">
        <f>D19/C19</f>
        <v>1.296</v>
      </c>
      <c r="F19" s="161">
        <f t="shared" si="1"/>
        <v>6.6000000000000003E-2</v>
      </c>
      <c r="G19" s="96"/>
    </row>
    <row r="20" spans="1:9" ht="17.25" customHeight="1">
      <c r="A20" s="97" t="s">
        <v>28</v>
      </c>
      <c r="B20" s="242">
        <v>5517</v>
      </c>
      <c r="C20" s="239">
        <v>5449</v>
      </c>
      <c r="D20" s="100">
        <v>5815</v>
      </c>
      <c r="E20" s="161">
        <f>D20/C20</f>
        <v>1.0669999999999999</v>
      </c>
      <c r="F20" s="161">
        <f t="shared" si="1"/>
        <v>5.3999999999999999E-2</v>
      </c>
      <c r="G20" s="96"/>
    </row>
    <row r="21" spans="1:9" ht="17.25" customHeight="1">
      <c r="A21" s="97" t="s">
        <v>29</v>
      </c>
      <c r="B21" s="242">
        <v>3282</v>
      </c>
      <c r="C21" s="239">
        <v>2361</v>
      </c>
      <c r="D21" s="100">
        <v>3005</v>
      </c>
      <c r="E21" s="161">
        <f t="shared" si="0"/>
        <v>1.2729999999999999</v>
      </c>
      <c r="F21" s="161">
        <f t="shared" si="1"/>
        <v>-8.4000000000000005E-2</v>
      </c>
      <c r="G21" s="96"/>
    </row>
    <row r="22" spans="1:9" ht="17.25" customHeight="1">
      <c r="A22" s="97" t="s">
        <v>30</v>
      </c>
      <c r="B22" s="242">
        <v>735</v>
      </c>
      <c r="C22" s="239">
        <v>800</v>
      </c>
      <c r="D22" s="100"/>
      <c r="E22" s="161">
        <f t="shared" si="0"/>
        <v>0</v>
      </c>
      <c r="F22" s="161">
        <f t="shared" si="1"/>
        <v>-1</v>
      </c>
      <c r="G22" s="96"/>
    </row>
    <row r="23" spans="1:9" ht="17.25" customHeight="1">
      <c r="A23" s="97" t="s">
        <v>31</v>
      </c>
      <c r="B23" s="242">
        <v>13824</v>
      </c>
      <c r="C23" s="239">
        <v>11943</v>
      </c>
      <c r="D23" s="106">
        <v>10852</v>
      </c>
      <c r="E23" s="161">
        <f t="shared" si="0"/>
        <v>0.90900000000000003</v>
      </c>
      <c r="F23" s="161">
        <f t="shared" si="1"/>
        <v>-0.215</v>
      </c>
      <c r="G23" s="96"/>
    </row>
    <row r="24" spans="1:9" ht="17.25" customHeight="1">
      <c r="A24" s="97" t="s">
        <v>647</v>
      </c>
      <c r="B24" s="242">
        <v>1451</v>
      </c>
      <c r="C24" s="239">
        <v>3000</v>
      </c>
      <c r="D24" s="106">
        <v>800</v>
      </c>
      <c r="E24" s="161">
        <f t="shared" ref="E24" si="3">D24/C24</f>
        <v>0.26700000000000002</v>
      </c>
      <c r="F24" s="161">
        <f t="shared" si="1"/>
        <v>-0.44900000000000001</v>
      </c>
      <c r="G24" s="96"/>
    </row>
    <row r="25" spans="1:9" ht="17.25" customHeight="1">
      <c r="A25" s="97" t="s">
        <v>32</v>
      </c>
      <c r="B25" s="242">
        <v>171</v>
      </c>
      <c r="C25" s="239">
        <v>615</v>
      </c>
      <c r="D25" s="106">
        <v>75</v>
      </c>
      <c r="E25" s="161">
        <f t="shared" si="0"/>
        <v>0.122</v>
      </c>
      <c r="F25" s="161">
        <f t="shared" si="1"/>
        <v>-0.56100000000000005</v>
      </c>
      <c r="G25" s="96"/>
    </row>
    <row r="26" spans="1:9" s="194" customFormat="1" ht="24" customHeight="1">
      <c r="A26" s="163" t="s">
        <v>648</v>
      </c>
      <c r="B26" s="192">
        <f>B4+B18</f>
        <v>92605</v>
      </c>
      <c r="C26" s="192">
        <f>C4+C18</f>
        <v>100500</v>
      </c>
      <c r="D26" s="192">
        <f>D4+D18</f>
        <v>106648</v>
      </c>
      <c r="E26" s="164">
        <f t="shared" si="0"/>
        <v>1.0609999999999999</v>
      </c>
      <c r="F26" s="164">
        <f t="shared" si="1"/>
        <v>0.152</v>
      </c>
      <c r="G26" s="199"/>
      <c r="H26" s="200"/>
      <c r="I26" s="201"/>
    </row>
    <row r="27" spans="1:9">
      <c r="A27" s="117"/>
      <c r="B27" s="118"/>
      <c r="C27" s="119"/>
      <c r="D27" s="119"/>
      <c r="E27" s="119"/>
      <c r="F27" s="120"/>
      <c r="G27" s="121"/>
    </row>
    <row r="28" spans="1:9">
      <c r="C28" s="101"/>
    </row>
    <row r="29" spans="1:9">
      <c r="B29" s="101"/>
      <c r="D29" s="101"/>
    </row>
    <row r="33" ht="28.5" customHeight="1"/>
    <row r="34" ht="28.5" customHeight="1"/>
  </sheetData>
  <mergeCells count="1">
    <mergeCell ref="A1:G1"/>
  </mergeCells>
  <phoneticPr fontId="7" type="noConversion"/>
  <printOptions horizontalCentered="1"/>
  <pageMargins left="0.78740157480314965" right="0.78740157480314965" top="0.6692913385826772" bottom="0.59055118110236227" header="0.51181102362204722" footer="0.51181102362204722"/>
  <pageSetup paperSize="9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5"/>
  <sheetViews>
    <sheetView showZeros="0" workbookViewId="0">
      <pane xSplit="1" ySplit="4" topLeftCell="B5" activePane="bottomRight" state="frozen"/>
      <selection activeCell="J8" sqref="J8"/>
      <selection pane="topRight" activeCell="J8" sqref="J8"/>
      <selection pane="bottomLeft" activeCell="J8" sqref="J8"/>
      <selection pane="bottomRight" activeCell="J23" sqref="J23"/>
    </sheetView>
  </sheetViews>
  <sheetFormatPr defaultRowHeight="13.5"/>
  <cols>
    <col min="1" max="1" width="31.375" style="104" customWidth="1"/>
    <col min="2" max="2" width="17.875" style="104" customWidth="1"/>
    <col min="3" max="3" width="17.875" style="92" customWidth="1"/>
    <col min="4" max="5" width="16.125" style="104" customWidth="1"/>
    <col min="6" max="6" width="19.625" style="92" customWidth="1"/>
    <col min="7" max="7" width="10.875" style="104" customWidth="1"/>
    <col min="8" max="16384" width="9" style="104"/>
  </cols>
  <sheetData>
    <row r="1" spans="1:6" s="102" customFormat="1" ht="26.25" customHeight="1">
      <c r="A1" s="501" t="s">
        <v>586</v>
      </c>
      <c r="B1" s="501"/>
      <c r="C1" s="501"/>
      <c r="D1" s="501"/>
      <c r="E1" s="501"/>
      <c r="F1" s="501"/>
    </row>
    <row r="2" spans="1:6" ht="16.5" customHeight="1">
      <c r="A2" s="103" t="s">
        <v>61</v>
      </c>
      <c r="F2" s="93" t="s">
        <v>10</v>
      </c>
    </row>
    <row r="3" spans="1:6" ht="20.25" customHeight="1">
      <c r="A3" s="503" t="s">
        <v>11</v>
      </c>
      <c r="B3" s="502" t="s">
        <v>610</v>
      </c>
      <c r="C3" s="504" t="s">
        <v>574</v>
      </c>
      <c r="D3" s="502" t="s">
        <v>614</v>
      </c>
      <c r="E3" s="503"/>
      <c r="F3" s="505" t="s">
        <v>12</v>
      </c>
    </row>
    <row r="4" spans="1:6" ht="20.25" customHeight="1">
      <c r="A4" s="503"/>
      <c r="B4" s="502"/>
      <c r="C4" s="504"/>
      <c r="D4" s="235" t="s">
        <v>34</v>
      </c>
      <c r="E4" s="235" t="s">
        <v>35</v>
      </c>
      <c r="F4" s="505"/>
    </row>
    <row r="5" spans="1:6" s="92" customFormat="1" ht="17.25" customHeight="1">
      <c r="A5" s="122" t="s">
        <v>36</v>
      </c>
      <c r="B5" s="100">
        <v>40274</v>
      </c>
      <c r="C5" s="100">
        <v>57560</v>
      </c>
      <c r="D5" s="433">
        <f>C5-B5</f>
        <v>17286</v>
      </c>
      <c r="E5" s="161">
        <f>D5/B5</f>
        <v>0.42899999999999999</v>
      </c>
      <c r="F5" s="113"/>
    </row>
    <row r="6" spans="1:6" s="92" customFormat="1" ht="17.25" customHeight="1">
      <c r="A6" s="122" t="s">
        <v>37</v>
      </c>
      <c r="B6" s="106">
        <v>1271</v>
      </c>
      <c r="C6" s="106">
        <v>1279</v>
      </c>
      <c r="D6" s="433">
        <f t="shared" ref="D6:D25" si="0">C6-B6</f>
        <v>8</v>
      </c>
      <c r="E6" s="161">
        <f t="shared" ref="E6:E25" si="1">D6/B6</f>
        <v>6.0000000000000001E-3</v>
      </c>
      <c r="F6" s="165"/>
    </row>
    <row r="7" spans="1:6" s="92" customFormat="1" ht="17.25" customHeight="1">
      <c r="A7" s="122" t="s">
        <v>38</v>
      </c>
      <c r="B7" s="106">
        <v>28075</v>
      </c>
      <c r="C7" s="106">
        <v>43687</v>
      </c>
      <c r="D7" s="433">
        <f t="shared" si="0"/>
        <v>15612</v>
      </c>
      <c r="E7" s="161">
        <f t="shared" si="1"/>
        <v>0.55600000000000005</v>
      </c>
      <c r="F7" s="113"/>
    </row>
    <row r="8" spans="1:6" s="92" customFormat="1" ht="17.25" customHeight="1">
      <c r="A8" s="122" t="s">
        <v>39</v>
      </c>
      <c r="B8" s="106">
        <v>23964</v>
      </c>
      <c r="C8" s="106">
        <v>23507</v>
      </c>
      <c r="D8" s="433">
        <f t="shared" si="0"/>
        <v>-457</v>
      </c>
      <c r="E8" s="161">
        <f t="shared" si="1"/>
        <v>-1.9E-2</v>
      </c>
      <c r="F8" s="113"/>
    </row>
    <row r="9" spans="1:6" s="92" customFormat="1" ht="17.25" customHeight="1">
      <c r="A9" s="122" t="s">
        <v>40</v>
      </c>
      <c r="B9" s="106">
        <v>1276</v>
      </c>
      <c r="C9" s="106">
        <v>1385</v>
      </c>
      <c r="D9" s="433">
        <f t="shared" si="0"/>
        <v>109</v>
      </c>
      <c r="E9" s="161">
        <f t="shared" si="1"/>
        <v>8.5000000000000006E-2</v>
      </c>
      <c r="F9" s="113"/>
    </row>
    <row r="10" spans="1:6" s="92" customFormat="1" ht="17.25" customHeight="1">
      <c r="A10" s="122" t="s">
        <v>41</v>
      </c>
      <c r="B10" s="106">
        <v>23840</v>
      </c>
      <c r="C10" s="106">
        <v>22945</v>
      </c>
      <c r="D10" s="433">
        <f t="shared" si="0"/>
        <v>-895</v>
      </c>
      <c r="E10" s="161">
        <f t="shared" si="1"/>
        <v>-3.7999999999999999E-2</v>
      </c>
      <c r="F10" s="113"/>
    </row>
    <row r="11" spans="1:6" s="92" customFormat="1" ht="17.25" customHeight="1">
      <c r="A11" s="122" t="s">
        <v>42</v>
      </c>
      <c r="B11" s="106">
        <v>41370</v>
      </c>
      <c r="C11" s="106">
        <v>47853</v>
      </c>
      <c r="D11" s="433">
        <f t="shared" si="0"/>
        <v>6483</v>
      </c>
      <c r="E11" s="161">
        <f t="shared" si="1"/>
        <v>0.157</v>
      </c>
      <c r="F11" s="113"/>
    </row>
    <row r="12" spans="1:6" s="92" customFormat="1" ht="17.25" customHeight="1">
      <c r="A12" s="122" t="s">
        <v>43</v>
      </c>
      <c r="B12" s="106">
        <v>51822</v>
      </c>
      <c r="C12" s="106">
        <v>71789</v>
      </c>
      <c r="D12" s="433">
        <f t="shared" si="0"/>
        <v>19967</v>
      </c>
      <c r="E12" s="161">
        <f t="shared" si="1"/>
        <v>0.38500000000000001</v>
      </c>
      <c r="F12" s="113"/>
    </row>
    <row r="13" spans="1:6" s="92" customFormat="1" ht="17.25" customHeight="1">
      <c r="A13" s="122" t="s">
        <v>44</v>
      </c>
      <c r="B13" s="106">
        <v>19489</v>
      </c>
      <c r="C13" s="106">
        <v>8752</v>
      </c>
      <c r="D13" s="433">
        <f t="shared" si="0"/>
        <v>-10737</v>
      </c>
      <c r="E13" s="161">
        <f t="shared" si="1"/>
        <v>-0.55100000000000005</v>
      </c>
      <c r="F13" s="113"/>
    </row>
    <row r="14" spans="1:6" s="92" customFormat="1" ht="17.25" customHeight="1">
      <c r="A14" s="122" t="s">
        <v>45</v>
      </c>
      <c r="B14" s="106">
        <v>33602</v>
      </c>
      <c r="C14" s="106">
        <v>28991</v>
      </c>
      <c r="D14" s="433">
        <f t="shared" si="0"/>
        <v>-4611</v>
      </c>
      <c r="E14" s="161">
        <f t="shared" si="1"/>
        <v>-0.13700000000000001</v>
      </c>
      <c r="F14" s="113"/>
    </row>
    <row r="15" spans="1:6" s="92" customFormat="1" ht="17.25" customHeight="1">
      <c r="A15" s="122" t="s">
        <v>46</v>
      </c>
      <c r="B15" s="106">
        <v>15761</v>
      </c>
      <c r="C15" s="106">
        <v>20117</v>
      </c>
      <c r="D15" s="433">
        <f t="shared" si="0"/>
        <v>4356</v>
      </c>
      <c r="E15" s="161">
        <f t="shared" si="1"/>
        <v>0.27600000000000002</v>
      </c>
      <c r="F15" s="113"/>
    </row>
    <row r="16" spans="1:6" s="92" customFormat="1" ht="17.25" customHeight="1">
      <c r="A16" s="122" t="s">
        <v>47</v>
      </c>
      <c r="B16" s="106">
        <v>10250</v>
      </c>
      <c r="C16" s="106">
        <v>10459</v>
      </c>
      <c r="D16" s="433">
        <f t="shared" si="0"/>
        <v>209</v>
      </c>
      <c r="E16" s="161">
        <f t="shared" si="1"/>
        <v>0.02</v>
      </c>
      <c r="F16" s="113"/>
    </row>
    <row r="17" spans="1:6" s="92" customFormat="1" ht="17.25" customHeight="1">
      <c r="A17" s="123" t="s">
        <v>48</v>
      </c>
      <c r="B17" s="106">
        <v>6052</v>
      </c>
      <c r="C17" s="106">
        <v>18184</v>
      </c>
      <c r="D17" s="433">
        <f t="shared" si="0"/>
        <v>12132</v>
      </c>
      <c r="E17" s="161">
        <f t="shared" si="1"/>
        <v>2.0049999999999999</v>
      </c>
      <c r="F17" s="96"/>
    </row>
    <row r="18" spans="1:6" s="92" customFormat="1" ht="17.25" customHeight="1">
      <c r="A18" s="124" t="s">
        <v>49</v>
      </c>
      <c r="B18" s="106">
        <v>6082</v>
      </c>
      <c r="C18" s="106">
        <v>6517</v>
      </c>
      <c r="D18" s="433">
        <f t="shared" si="0"/>
        <v>435</v>
      </c>
      <c r="E18" s="161">
        <f t="shared" si="1"/>
        <v>7.1999999999999995E-2</v>
      </c>
      <c r="F18" s="113"/>
    </row>
    <row r="19" spans="1:6" s="92" customFormat="1" ht="17.25" customHeight="1">
      <c r="A19" s="125" t="s">
        <v>50</v>
      </c>
      <c r="B19" s="106">
        <v>46</v>
      </c>
      <c r="C19" s="106">
        <v>10989</v>
      </c>
      <c r="D19" s="433">
        <f t="shared" si="0"/>
        <v>10943</v>
      </c>
      <c r="E19" s="161">
        <f t="shared" si="1"/>
        <v>237.89099999999999</v>
      </c>
      <c r="F19" s="166"/>
    </row>
    <row r="20" spans="1:6" s="92" customFormat="1" ht="17.25" customHeight="1">
      <c r="A20" s="125" t="s">
        <v>51</v>
      </c>
      <c r="B20" s="106">
        <v>0</v>
      </c>
      <c r="C20" s="106"/>
      <c r="D20" s="433">
        <f t="shared" ref="D20" si="2">C20-B20</f>
        <v>0</v>
      </c>
      <c r="E20" s="161"/>
      <c r="F20" s="113"/>
    </row>
    <row r="21" spans="1:6" s="92" customFormat="1" ht="17.25" customHeight="1">
      <c r="A21" s="126" t="s">
        <v>52</v>
      </c>
      <c r="B21" s="106">
        <v>51383</v>
      </c>
      <c r="C21" s="106">
        <v>28902</v>
      </c>
      <c r="D21" s="433">
        <f t="shared" si="0"/>
        <v>-22481</v>
      </c>
      <c r="E21" s="161">
        <f t="shared" si="1"/>
        <v>-0.438</v>
      </c>
      <c r="F21" s="112"/>
    </row>
    <row r="22" spans="1:6" s="92" customFormat="1" ht="17.25" customHeight="1">
      <c r="A22" s="126" t="s">
        <v>53</v>
      </c>
      <c r="B22" s="106">
        <v>24988</v>
      </c>
      <c r="C22" s="106">
        <v>33675</v>
      </c>
      <c r="D22" s="433">
        <f t="shared" si="0"/>
        <v>8687</v>
      </c>
      <c r="E22" s="161">
        <f t="shared" si="1"/>
        <v>0.34799999999999998</v>
      </c>
      <c r="F22" s="113"/>
    </row>
    <row r="23" spans="1:6" s="92" customFormat="1" ht="17.25" customHeight="1">
      <c r="A23" s="127" t="s">
        <v>54</v>
      </c>
      <c r="B23" s="106">
        <v>1686</v>
      </c>
      <c r="C23" s="106">
        <v>952</v>
      </c>
      <c r="D23" s="433">
        <f t="shared" si="0"/>
        <v>-734</v>
      </c>
      <c r="E23" s="161">
        <f t="shared" si="1"/>
        <v>-0.435</v>
      </c>
      <c r="F23" s="167"/>
    </row>
    <row r="24" spans="1:6" s="92" customFormat="1" ht="17.25" customHeight="1">
      <c r="A24" s="127" t="s">
        <v>55</v>
      </c>
      <c r="B24" s="106">
        <v>11879</v>
      </c>
      <c r="C24" s="106">
        <v>13357</v>
      </c>
      <c r="D24" s="433">
        <f t="shared" si="0"/>
        <v>1478</v>
      </c>
      <c r="E24" s="161">
        <f t="shared" si="1"/>
        <v>0.124</v>
      </c>
      <c r="F24" s="113"/>
    </row>
    <row r="25" spans="1:6" s="92" customFormat="1" ht="17.25" customHeight="1">
      <c r="A25" s="125" t="s">
        <v>649</v>
      </c>
      <c r="B25" s="244">
        <v>94</v>
      </c>
      <c r="C25" s="106">
        <v>164</v>
      </c>
      <c r="D25" s="433">
        <f t="shared" si="0"/>
        <v>70</v>
      </c>
      <c r="E25" s="161">
        <f t="shared" si="1"/>
        <v>0.745</v>
      </c>
      <c r="F25" s="166"/>
    </row>
    <row r="26" spans="1:6" ht="17.25" customHeight="1">
      <c r="A26" s="128" t="s">
        <v>650</v>
      </c>
      <c r="B26" s="244">
        <v>3375</v>
      </c>
      <c r="C26" s="168">
        <v>3077</v>
      </c>
      <c r="D26" s="433">
        <f t="shared" ref="D26" si="3">C26-B26</f>
        <v>-298</v>
      </c>
      <c r="E26" s="161">
        <f t="shared" ref="E26" si="4">D26/B26</f>
        <v>-8.7999999999999995E-2</v>
      </c>
      <c r="F26" s="168"/>
    </row>
    <row r="27" spans="1:6" s="198" customFormat="1" ht="21" customHeight="1">
      <c r="A27" s="163" t="s">
        <v>644</v>
      </c>
      <c r="B27" s="195">
        <f>SUM(B5:B26)</f>
        <v>396579</v>
      </c>
      <c r="C27" s="195">
        <f t="shared" ref="C27:D27" si="5">SUM(C5:C26)</f>
        <v>454141</v>
      </c>
      <c r="D27" s="195">
        <f t="shared" si="5"/>
        <v>57562</v>
      </c>
      <c r="E27" s="164">
        <f>D27/B27</f>
        <v>0.14499999999999999</v>
      </c>
      <c r="F27" s="245"/>
    </row>
    <row r="28" spans="1:6" ht="12.75" customHeight="1">
      <c r="C28" s="101"/>
    </row>
    <row r="29" spans="1:6" ht="12.75" customHeight="1"/>
    <row r="30" spans="1:6" ht="12.75" customHeight="1">
      <c r="C30" s="101"/>
    </row>
    <row r="31" spans="1:6" ht="12.75" customHeight="1"/>
    <row r="32" spans="1:6" ht="12.75" customHeight="1"/>
    <row r="33" ht="12.75" customHeight="1"/>
    <row r="34" ht="28.5" customHeight="1"/>
    <row r="35" ht="28.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</sheetData>
  <mergeCells count="6">
    <mergeCell ref="A1:F1"/>
    <mergeCell ref="D3:E3"/>
    <mergeCell ref="A3:A4"/>
    <mergeCell ref="B3:B4"/>
    <mergeCell ref="C3:C4"/>
    <mergeCell ref="F3:F4"/>
  </mergeCells>
  <phoneticPr fontId="7" type="noConversion"/>
  <printOptions horizontalCentered="1"/>
  <pageMargins left="0.78740157480314965" right="0.78740157480314965" top="0.6692913385826772" bottom="0.59055118110236227" header="0.51181102362204722" footer="0.51181102362204722"/>
  <pageSetup paperSize="9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Q40"/>
  <sheetViews>
    <sheetView showGridLines="0" showZeros="0" workbookViewId="0">
      <pane xSplit="1" ySplit="3" topLeftCell="B4" activePane="bottomRight" state="frozen"/>
      <selection sqref="A1:F1"/>
      <selection pane="topRight" sqref="A1:F1"/>
      <selection pane="bottomLeft" sqref="A1:F1"/>
      <selection pane="bottomRight" activeCell="F30" sqref="F30"/>
    </sheetView>
  </sheetViews>
  <sheetFormatPr defaultRowHeight="14.25"/>
  <cols>
    <col min="1" max="1" width="30.875" style="81" customWidth="1"/>
    <col min="2" max="3" width="14.875" style="81" customWidth="1"/>
    <col min="4" max="4" width="16.875" style="81" customWidth="1"/>
    <col min="5" max="16384" width="9" style="81"/>
  </cols>
  <sheetData>
    <row r="1" spans="1:4" s="129" customFormat="1" ht="26.25" customHeight="1">
      <c r="A1" s="506" t="s">
        <v>572</v>
      </c>
      <c r="B1" s="506"/>
      <c r="C1" s="506"/>
      <c r="D1" s="506"/>
    </row>
    <row r="2" spans="1:4" s="131" customFormat="1" ht="16.5" customHeight="1">
      <c r="A2" s="82" t="s">
        <v>62</v>
      </c>
      <c r="B2" s="82"/>
      <c r="C2" s="82"/>
      <c r="D2" s="130" t="s">
        <v>63</v>
      </c>
    </row>
    <row r="3" spans="1:4" s="132" customFormat="1" ht="30" customHeight="1">
      <c r="A3" s="434" t="s">
        <v>64</v>
      </c>
      <c r="B3" s="435" t="s">
        <v>950</v>
      </c>
      <c r="C3" s="435" t="s">
        <v>951</v>
      </c>
      <c r="D3" s="436" t="s">
        <v>952</v>
      </c>
    </row>
    <row r="4" spans="1:4" s="133" customFormat="1" ht="18" customHeight="1">
      <c r="A4" s="375" t="s">
        <v>66</v>
      </c>
      <c r="B4" s="437">
        <f>SUM(B5:B18)</f>
        <v>175198</v>
      </c>
      <c r="C4" s="437">
        <f>SUM(C5:C18)</f>
        <v>198200</v>
      </c>
      <c r="D4" s="438">
        <f>(C4/B4-1)</f>
        <v>0.13100000000000001</v>
      </c>
    </row>
    <row r="5" spans="1:4" s="133" customFormat="1" ht="18" customHeight="1">
      <c r="A5" s="439" t="s">
        <v>14</v>
      </c>
      <c r="B5" s="440">
        <f>全市公共预算收入执行!D5</f>
        <v>71961</v>
      </c>
      <c r="C5" s="441">
        <v>83000</v>
      </c>
      <c r="D5" s="438">
        <f t="shared" ref="D5:D28" si="0">(C5/B5-1)</f>
        <v>0.153</v>
      </c>
    </row>
    <row r="6" spans="1:4" s="133" customFormat="1" ht="18" customHeight="1">
      <c r="A6" s="439" t="s">
        <v>945</v>
      </c>
      <c r="B6" s="440">
        <f>全市公共预算收入执行!D6</f>
        <v>174</v>
      </c>
      <c r="C6" s="441"/>
      <c r="D6" s="438">
        <f t="shared" si="0"/>
        <v>-1</v>
      </c>
    </row>
    <row r="7" spans="1:4" s="133" customFormat="1" ht="18" customHeight="1">
      <c r="A7" s="439" t="s">
        <v>15</v>
      </c>
      <c r="B7" s="440">
        <f>全市公共预算收入执行!D7</f>
        <v>5198</v>
      </c>
      <c r="C7" s="441">
        <v>6500</v>
      </c>
      <c r="D7" s="438">
        <f t="shared" si="0"/>
        <v>0.25</v>
      </c>
    </row>
    <row r="8" spans="1:4" s="133" customFormat="1" ht="18" customHeight="1">
      <c r="A8" s="439" t="s">
        <v>16</v>
      </c>
      <c r="B8" s="440">
        <f>全市公共预算收入执行!D8</f>
        <v>4213</v>
      </c>
      <c r="C8" s="441">
        <v>3000</v>
      </c>
      <c r="D8" s="438">
        <f t="shared" si="0"/>
        <v>-0.28799999999999998</v>
      </c>
    </row>
    <row r="9" spans="1:4" s="133" customFormat="1" ht="18" customHeight="1">
      <c r="A9" s="439" t="s">
        <v>17</v>
      </c>
      <c r="B9" s="440">
        <f>全市公共预算收入执行!D9</f>
        <v>31479</v>
      </c>
      <c r="C9" s="441">
        <v>36000</v>
      </c>
      <c r="D9" s="438">
        <f t="shared" si="0"/>
        <v>0.14399999999999999</v>
      </c>
    </row>
    <row r="10" spans="1:4" s="133" customFormat="1" ht="18" customHeight="1">
      <c r="A10" s="439" t="s">
        <v>18</v>
      </c>
      <c r="B10" s="440">
        <f>全市公共预算收入执行!D10</f>
        <v>14340</v>
      </c>
      <c r="C10" s="441">
        <v>16500</v>
      </c>
      <c r="D10" s="438">
        <f t="shared" si="0"/>
        <v>0.151</v>
      </c>
    </row>
    <row r="11" spans="1:4" s="133" customFormat="1" ht="18" customHeight="1">
      <c r="A11" s="439" t="s">
        <v>19</v>
      </c>
      <c r="B11" s="440">
        <f>全市公共预算收入执行!D11</f>
        <v>4397</v>
      </c>
      <c r="C11" s="441">
        <v>5500</v>
      </c>
      <c r="D11" s="438">
        <f t="shared" si="0"/>
        <v>0.251</v>
      </c>
    </row>
    <row r="12" spans="1:4" s="133" customFormat="1" ht="18" customHeight="1">
      <c r="A12" s="442" t="s">
        <v>20</v>
      </c>
      <c r="B12" s="440">
        <f>全市公共预算收入执行!D12</f>
        <v>2554</v>
      </c>
      <c r="C12" s="441">
        <v>3000</v>
      </c>
      <c r="D12" s="438">
        <f t="shared" si="0"/>
        <v>0.17499999999999999</v>
      </c>
    </row>
    <row r="13" spans="1:4" s="133" customFormat="1" ht="18" customHeight="1">
      <c r="A13" s="439" t="s">
        <v>21</v>
      </c>
      <c r="B13" s="440">
        <f>全市公共预算收入执行!D13</f>
        <v>3809</v>
      </c>
      <c r="C13" s="441">
        <v>4500</v>
      </c>
      <c r="D13" s="438">
        <f t="shared" si="0"/>
        <v>0.18099999999999999</v>
      </c>
    </row>
    <row r="14" spans="1:4" s="133" customFormat="1" ht="18" customHeight="1">
      <c r="A14" s="442" t="s">
        <v>22</v>
      </c>
      <c r="B14" s="440">
        <f>全市公共预算收入执行!D14</f>
        <v>3009</v>
      </c>
      <c r="C14" s="441">
        <v>5400</v>
      </c>
      <c r="D14" s="438">
        <f t="shared" si="0"/>
        <v>0.79500000000000004</v>
      </c>
    </row>
    <row r="15" spans="1:4" s="133" customFormat="1" ht="18" customHeight="1">
      <c r="A15" s="442" t="s">
        <v>946</v>
      </c>
      <c r="B15" s="440">
        <f>全市公共预算收入执行!D15</f>
        <v>3810</v>
      </c>
      <c r="C15" s="441">
        <v>4300</v>
      </c>
      <c r="D15" s="438">
        <f t="shared" si="0"/>
        <v>0.129</v>
      </c>
    </row>
    <row r="16" spans="1:4" s="133" customFormat="1" ht="18" customHeight="1">
      <c r="A16" s="439" t="s">
        <v>24</v>
      </c>
      <c r="B16" s="440">
        <f>全市公共预算收入执行!D16</f>
        <v>12790</v>
      </c>
      <c r="C16" s="441">
        <v>12000</v>
      </c>
      <c r="D16" s="438">
        <f t="shared" si="0"/>
        <v>-6.2E-2</v>
      </c>
    </row>
    <row r="17" spans="1:5" s="133" customFormat="1" ht="18" customHeight="1">
      <c r="A17" s="439" t="s">
        <v>25</v>
      </c>
      <c r="B17" s="440">
        <f>全市公共预算收入执行!D17</f>
        <v>16744</v>
      </c>
      <c r="C17" s="441">
        <v>16000</v>
      </c>
      <c r="D17" s="438">
        <f t="shared" si="0"/>
        <v>-4.3999999999999997E-2</v>
      </c>
    </row>
    <row r="18" spans="1:5" s="133" customFormat="1" ht="18" customHeight="1">
      <c r="A18" s="442" t="s">
        <v>947</v>
      </c>
      <c r="B18" s="440">
        <f>全市公共预算收入执行!D18</f>
        <v>720</v>
      </c>
      <c r="C18" s="441">
        <v>2500</v>
      </c>
      <c r="D18" s="438">
        <f t="shared" si="0"/>
        <v>2.472</v>
      </c>
    </row>
    <row r="19" spans="1:5" s="133" customFormat="1" ht="18" customHeight="1">
      <c r="A19" s="375" t="s">
        <v>26</v>
      </c>
      <c r="B19" s="443">
        <f>SUM(B20:B27)</f>
        <v>55793</v>
      </c>
      <c r="C19" s="443">
        <f>SUM(C20:C27)</f>
        <v>60600</v>
      </c>
      <c r="D19" s="438">
        <f t="shared" si="0"/>
        <v>8.5999999999999993E-2</v>
      </c>
    </row>
    <row r="20" spans="1:5" s="133" customFormat="1" ht="18" customHeight="1">
      <c r="A20" s="439" t="s">
        <v>27</v>
      </c>
      <c r="B20" s="444">
        <f>全市公共预算收入执行!D20</f>
        <v>11303</v>
      </c>
      <c r="C20" s="445">
        <v>12300</v>
      </c>
      <c r="D20" s="438">
        <f t="shared" si="0"/>
        <v>8.7999999999999995E-2</v>
      </c>
    </row>
    <row r="21" spans="1:5" s="133" customFormat="1" ht="18" customHeight="1">
      <c r="A21" s="439" t="s">
        <v>28</v>
      </c>
      <c r="B21" s="444">
        <f>全市公共预算收入执行!D21</f>
        <v>12241</v>
      </c>
      <c r="C21" s="441">
        <v>12300</v>
      </c>
      <c r="D21" s="438">
        <f t="shared" si="0"/>
        <v>5.0000000000000001E-3</v>
      </c>
    </row>
    <row r="22" spans="1:5" s="133" customFormat="1" ht="18" customHeight="1">
      <c r="A22" s="439" t="s">
        <v>29</v>
      </c>
      <c r="B22" s="444">
        <f>全市公共预算收入执行!D22</f>
        <v>5781</v>
      </c>
      <c r="C22" s="441">
        <v>6000</v>
      </c>
      <c r="D22" s="438">
        <f t="shared" si="0"/>
        <v>3.7999999999999999E-2</v>
      </c>
    </row>
    <row r="23" spans="1:5" s="133" customFormat="1" ht="18" customHeight="1">
      <c r="A23" s="439" t="s">
        <v>30</v>
      </c>
      <c r="B23" s="444">
        <f>全市公共预算收入执行!D23</f>
        <v>0</v>
      </c>
      <c r="C23" s="441"/>
      <c r="D23" s="438"/>
    </row>
    <row r="24" spans="1:5" s="133" customFormat="1" ht="18" customHeight="1">
      <c r="A24" s="439" t="s">
        <v>31</v>
      </c>
      <c r="B24" s="444">
        <f>全市公共预算收入执行!D24</f>
        <v>19246</v>
      </c>
      <c r="C24" s="441">
        <v>23000</v>
      </c>
      <c r="D24" s="438">
        <f t="shared" si="0"/>
        <v>0.19500000000000001</v>
      </c>
    </row>
    <row r="25" spans="1:5" s="133" customFormat="1" ht="18" customHeight="1">
      <c r="A25" s="439" t="s">
        <v>948</v>
      </c>
      <c r="B25" s="444">
        <f>全市公共预算收入执行!D25</f>
        <v>377</v>
      </c>
      <c r="C25" s="441"/>
      <c r="D25" s="438"/>
    </row>
    <row r="26" spans="1:5" s="133" customFormat="1" ht="18" customHeight="1">
      <c r="A26" s="439" t="s">
        <v>949</v>
      </c>
      <c r="B26" s="444">
        <f>全市公共预算收入执行!D26</f>
        <v>6755</v>
      </c>
      <c r="C26" s="441">
        <v>7000</v>
      </c>
      <c r="D26" s="438">
        <f t="shared" si="0"/>
        <v>3.5999999999999997E-2</v>
      </c>
    </row>
    <row r="27" spans="1:5" s="134" customFormat="1" ht="18" customHeight="1">
      <c r="A27" s="439" t="s">
        <v>32</v>
      </c>
      <c r="B27" s="444">
        <f>全市公共预算收入执行!D27</f>
        <v>90</v>
      </c>
      <c r="C27" s="441"/>
      <c r="D27" s="438">
        <f t="shared" si="0"/>
        <v>-1</v>
      </c>
    </row>
    <row r="28" spans="1:5" ht="18" customHeight="1">
      <c r="A28" s="446" t="s">
        <v>67</v>
      </c>
      <c r="B28" s="447">
        <f>B19+B4</f>
        <v>230991</v>
      </c>
      <c r="C28" s="447">
        <f>C19+C4</f>
        <v>258800</v>
      </c>
      <c r="D28" s="448">
        <f t="shared" si="0"/>
        <v>0.12</v>
      </c>
      <c r="E28" s="135"/>
    </row>
    <row r="29" spans="1:5" ht="18" customHeight="1">
      <c r="A29" s="375" t="s">
        <v>68</v>
      </c>
      <c r="B29" s="437"/>
      <c r="C29" s="443">
        <f>SUM(C30,C34,C37)</f>
        <v>760880</v>
      </c>
      <c r="D29" s="438"/>
    </row>
    <row r="30" spans="1:5" ht="18" customHeight="1">
      <c r="A30" s="377" t="s">
        <v>970</v>
      </c>
      <c r="B30" s="449"/>
      <c r="C30" s="449">
        <f>SUM(C31:C33)</f>
        <v>672080</v>
      </c>
      <c r="D30" s="438"/>
    </row>
    <row r="31" spans="1:5" ht="18" customHeight="1">
      <c r="A31" s="450" t="s">
        <v>971</v>
      </c>
      <c r="B31" s="451"/>
      <c r="C31" s="451">
        <v>23312</v>
      </c>
      <c r="D31" s="452"/>
    </row>
    <row r="32" spans="1:5" ht="18" customHeight="1">
      <c r="A32" s="450" t="s">
        <v>972</v>
      </c>
      <c r="B32" s="451"/>
      <c r="C32" s="451">
        <v>306598</v>
      </c>
      <c r="D32" s="452"/>
    </row>
    <row r="33" spans="1:251" ht="18" customHeight="1">
      <c r="A33" s="450" t="s">
        <v>977</v>
      </c>
      <c r="B33" s="451"/>
      <c r="C33" s="451">
        <v>342170</v>
      </c>
      <c r="D33" s="452"/>
    </row>
    <row r="34" spans="1:251" ht="18" customHeight="1">
      <c r="A34" s="377" t="s">
        <v>973</v>
      </c>
      <c r="B34" s="449"/>
      <c r="C34" s="449">
        <f>SUM(C35:C36)</f>
        <v>55800</v>
      </c>
      <c r="D34" s="438"/>
    </row>
    <row r="35" spans="1:251" ht="18" customHeight="1">
      <c r="A35" s="450" t="s">
        <v>974</v>
      </c>
      <c r="B35" s="451"/>
      <c r="C35" s="451">
        <v>15800</v>
      </c>
      <c r="D35" s="452"/>
    </row>
    <row r="36" spans="1:251" ht="18" customHeight="1">
      <c r="A36" s="450" t="s">
        <v>975</v>
      </c>
      <c r="B36" s="451"/>
      <c r="C36" s="451">
        <v>40000</v>
      </c>
      <c r="D36" s="452"/>
    </row>
    <row r="37" spans="1:251" ht="18" customHeight="1">
      <c r="A37" s="450" t="s">
        <v>976</v>
      </c>
      <c r="B37" s="451"/>
      <c r="C37" s="451">
        <v>33000</v>
      </c>
      <c r="D37" s="452"/>
    </row>
    <row r="38" spans="1:251" ht="18" customHeight="1">
      <c r="A38" s="446" t="s">
        <v>73</v>
      </c>
      <c r="B38" s="453"/>
      <c r="C38" s="453">
        <f>SUM(C28,C29)</f>
        <v>1019680</v>
      </c>
      <c r="D38" s="454"/>
    </row>
    <row r="39" spans="1:251" s="136" customFormat="1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  <c r="IQ39" s="81"/>
    </row>
    <row r="40" spans="1:251">
      <c r="C40" s="137"/>
    </row>
  </sheetData>
  <mergeCells count="1">
    <mergeCell ref="A1:D1"/>
  </mergeCells>
  <phoneticPr fontId="7" type="noConversion"/>
  <printOptions horizontalCentered="1"/>
  <pageMargins left="0.79" right="0.79" top="0.79" bottom="0.79" header="0.51" footer="0.51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pane xSplit="1" ySplit="3" topLeftCell="B16" activePane="bottomRight" state="frozen"/>
      <selection sqref="A1:F1"/>
      <selection pane="topRight" sqref="A1:F1"/>
      <selection pane="bottomLeft" sqref="A1:F1"/>
      <selection pane="bottomRight" activeCell="G30" sqref="G30"/>
    </sheetView>
  </sheetViews>
  <sheetFormatPr defaultRowHeight="14.25"/>
  <cols>
    <col min="1" max="1" width="27.625" style="249" customWidth="1"/>
    <col min="2" max="3" width="10.375" style="249" customWidth="1"/>
    <col min="4" max="4" width="15.125" style="249" customWidth="1"/>
    <col min="5" max="5" width="18.375" style="249" customWidth="1"/>
    <col min="6" max="16384" width="9" style="249"/>
  </cols>
  <sheetData>
    <row r="1" spans="1:5" s="246" customFormat="1" ht="26.25" customHeight="1">
      <c r="A1" s="507" t="s">
        <v>571</v>
      </c>
      <c r="B1" s="507"/>
      <c r="C1" s="507"/>
      <c r="D1" s="507"/>
      <c r="E1" s="507"/>
    </row>
    <row r="2" spans="1:5" s="248" customFormat="1" ht="16.5" customHeight="1">
      <c r="A2" s="247" t="s">
        <v>74</v>
      </c>
      <c r="B2" s="247"/>
      <c r="C2" s="247"/>
      <c r="D2" s="508" t="s">
        <v>63</v>
      </c>
      <c r="E2" s="508"/>
    </row>
    <row r="3" spans="1:5" s="248" customFormat="1" ht="30" customHeight="1">
      <c r="A3" s="455" t="s">
        <v>75</v>
      </c>
      <c r="B3" s="456" t="s">
        <v>65</v>
      </c>
      <c r="C3" s="456" t="s">
        <v>570</v>
      </c>
      <c r="D3" s="456" t="s">
        <v>585</v>
      </c>
      <c r="E3" s="455" t="s">
        <v>76</v>
      </c>
    </row>
    <row r="4" spans="1:5" s="248" customFormat="1" ht="27" customHeight="1">
      <c r="A4" s="457" t="s">
        <v>36</v>
      </c>
      <c r="B4" s="458">
        <v>106462</v>
      </c>
      <c r="C4" s="459">
        <v>91558</v>
      </c>
      <c r="D4" s="460">
        <f>(C4/B4-1)</f>
        <v>-0.14000000000000001</v>
      </c>
      <c r="E4" s="461" t="s">
        <v>963</v>
      </c>
    </row>
    <row r="5" spans="1:5" s="248" customFormat="1" ht="22.5" customHeight="1">
      <c r="A5" s="457" t="s">
        <v>37</v>
      </c>
      <c r="B5" s="458">
        <v>1134</v>
      </c>
      <c r="C5" s="459">
        <v>1218</v>
      </c>
      <c r="D5" s="460">
        <f t="shared" ref="D5:D26" si="0">(C5/B5-1)</f>
        <v>7.3999999999999996E-2</v>
      </c>
      <c r="E5" s="462"/>
    </row>
    <row r="6" spans="1:5" s="248" customFormat="1" ht="22.5" customHeight="1">
      <c r="A6" s="457" t="s">
        <v>38</v>
      </c>
      <c r="B6" s="458">
        <v>41526</v>
      </c>
      <c r="C6" s="459">
        <v>45540</v>
      </c>
      <c r="D6" s="460">
        <f t="shared" si="0"/>
        <v>9.7000000000000003E-2</v>
      </c>
      <c r="E6" s="461"/>
    </row>
    <row r="7" spans="1:5" s="248" customFormat="1" ht="22.5" customHeight="1">
      <c r="A7" s="457" t="s">
        <v>39</v>
      </c>
      <c r="B7" s="458">
        <v>152334</v>
      </c>
      <c r="C7" s="459">
        <v>165598</v>
      </c>
      <c r="D7" s="460">
        <f t="shared" si="0"/>
        <v>8.6999999999999994E-2</v>
      </c>
      <c r="E7" s="463"/>
    </row>
    <row r="8" spans="1:5" s="248" customFormat="1" ht="22.5" customHeight="1">
      <c r="A8" s="457" t="s">
        <v>40</v>
      </c>
      <c r="B8" s="458">
        <v>3480</v>
      </c>
      <c r="C8" s="459">
        <v>3571</v>
      </c>
      <c r="D8" s="460">
        <f t="shared" si="0"/>
        <v>2.5999999999999999E-2</v>
      </c>
      <c r="E8" s="463"/>
    </row>
    <row r="9" spans="1:5" s="248" customFormat="1" ht="22.5" customHeight="1">
      <c r="A9" s="457" t="s">
        <v>953</v>
      </c>
      <c r="B9" s="458">
        <v>26440</v>
      </c>
      <c r="C9" s="459">
        <v>28588</v>
      </c>
      <c r="D9" s="460">
        <f t="shared" si="0"/>
        <v>8.1000000000000003E-2</v>
      </c>
      <c r="E9" s="464"/>
    </row>
    <row r="10" spans="1:5" s="248" customFormat="1" ht="22.5" customHeight="1">
      <c r="A10" s="457" t="s">
        <v>42</v>
      </c>
      <c r="B10" s="458">
        <v>145118</v>
      </c>
      <c r="C10" s="459">
        <v>157879</v>
      </c>
      <c r="D10" s="460">
        <f t="shared" si="0"/>
        <v>8.7999999999999995E-2</v>
      </c>
      <c r="E10" s="463"/>
    </row>
    <row r="11" spans="1:5" s="248" customFormat="1" ht="22.5" customHeight="1">
      <c r="A11" s="457" t="s">
        <v>954</v>
      </c>
      <c r="B11" s="458">
        <v>83938</v>
      </c>
      <c r="C11" s="459">
        <v>95593</v>
      </c>
      <c r="D11" s="460">
        <f t="shared" si="0"/>
        <v>0.13900000000000001</v>
      </c>
      <c r="E11" s="464"/>
    </row>
    <row r="12" spans="1:5" s="248" customFormat="1" ht="22.5" customHeight="1">
      <c r="A12" s="457" t="s">
        <v>44</v>
      </c>
      <c r="B12" s="458">
        <v>39668</v>
      </c>
      <c r="C12" s="459">
        <v>41122</v>
      </c>
      <c r="D12" s="460">
        <f t="shared" si="0"/>
        <v>3.6999999999999998E-2</v>
      </c>
      <c r="E12" s="465"/>
    </row>
    <row r="13" spans="1:5" s="248" customFormat="1" ht="22.5" customHeight="1">
      <c r="A13" s="457" t="s">
        <v>45</v>
      </c>
      <c r="B13" s="458">
        <v>58453</v>
      </c>
      <c r="C13" s="459">
        <v>65698</v>
      </c>
      <c r="D13" s="460">
        <f t="shared" si="0"/>
        <v>0.124</v>
      </c>
      <c r="E13" s="463"/>
    </row>
    <row r="14" spans="1:5" s="248" customFormat="1" ht="22.5" customHeight="1">
      <c r="A14" s="457" t="s">
        <v>46</v>
      </c>
      <c r="B14" s="458">
        <v>128533</v>
      </c>
      <c r="C14" s="459">
        <v>143171</v>
      </c>
      <c r="D14" s="460">
        <f t="shared" si="0"/>
        <v>0.114</v>
      </c>
      <c r="E14" s="463"/>
    </row>
    <row r="15" spans="1:5" s="248" customFormat="1" ht="22.5" customHeight="1">
      <c r="A15" s="457" t="s">
        <v>47</v>
      </c>
      <c r="B15" s="458">
        <v>13959</v>
      </c>
      <c r="C15" s="459">
        <v>17317</v>
      </c>
      <c r="D15" s="460">
        <f t="shared" si="0"/>
        <v>0.24099999999999999</v>
      </c>
      <c r="E15" s="465"/>
    </row>
    <row r="16" spans="1:5" s="248" customFormat="1" ht="22.5" customHeight="1">
      <c r="A16" s="466" t="s">
        <v>48</v>
      </c>
      <c r="B16" s="458">
        <v>17505</v>
      </c>
      <c r="C16" s="459">
        <v>19032</v>
      </c>
      <c r="D16" s="460">
        <f t="shared" si="0"/>
        <v>8.6999999999999994E-2</v>
      </c>
      <c r="E16" s="461"/>
    </row>
    <row r="17" spans="1:5" s="248" customFormat="1" ht="22.5" customHeight="1">
      <c r="A17" s="467" t="s">
        <v>49</v>
      </c>
      <c r="B17" s="458">
        <v>7832</v>
      </c>
      <c r="C17" s="459">
        <v>8589</v>
      </c>
      <c r="D17" s="460">
        <f t="shared" si="0"/>
        <v>9.7000000000000003E-2</v>
      </c>
      <c r="E17" s="464"/>
    </row>
    <row r="18" spans="1:5" s="248" customFormat="1" ht="22.5" customHeight="1">
      <c r="A18" s="468" t="s">
        <v>50</v>
      </c>
      <c r="B18" s="458">
        <v>924</v>
      </c>
      <c r="C18" s="459">
        <v>1497</v>
      </c>
      <c r="D18" s="460">
        <f t="shared" si="0"/>
        <v>0.62</v>
      </c>
      <c r="E18" s="464"/>
    </row>
    <row r="19" spans="1:5" s="248" customFormat="1" ht="22.5" customHeight="1">
      <c r="A19" s="469" t="s">
        <v>955</v>
      </c>
      <c r="B19" s="458">
        <v>84534</v>
      </c>
      <c r="C19" s="459">
        <v>55143</v>
      </c>
      <c r="D19" s="460">
        <f t="shared" si="0"/>
        <v>-0.34799999999999998</v>
      </c>
      <c r="E19" s="461" t="s">
        <v>962</v>
      </c>
    </row>
    <row r="20" spans="1:5" s="248" customFormat="1" ht="22.5" customHeight="1">
      <c r="A20" s="469" t="s">
        <v>77</v>
      </c>
      <c r="B20" s="458">
        <v>45329</v>
      </c>
      <c r="C20" s="459">
        <v>46928</v>
      </c>
      <c r="D20" s="460">
        <f t="shared" si="0"/>
        <v>3.5000000000000003E-2</v>
      </c>
      <c r="E20" s="461"/>
    </row>
    <row r="21" spans="1:5" s="248" customFormat="1" ht="22.5" customHeight="1">
      <c r="A21" s="466" t="s">
        <v>78</v>
      </c>
      <c r="B21" s="458">
        <v>2234</v>
      </c>
      <c r="C21" s="459">
        <v>2348</v>
      </c>
      <c r="D21" s="460">
        <f t="shared" si="0"/>
        <v>5.0999999999999997E-2</v>
      </c>
      <c r="E21" s="461"/>
    </row>
    <row r="22" spans="1:5" s="248" customFormat="1" ht="22.5" customHeight="1">
      <c r="A22" s="466" t="s">
        <v>956</v>
      </c>
      <c r="B22" s="458"/>
      <c r="C22" s="459">
        <v>3394</v>
      </c>
      <c r="D22" s="460"/>
      <c r="E22" s="461" t="s">
        <v>887</v>
      </c>
    </row>
    <row r="23" spans="1:5" s="248" customFormat="1" ht="22.5" customHeight="1">
      <c r="A23" s="466" t="s">
        <v>957</v>
      </c>
      <c r="B23" s="458">
        <v>8564</v>
      </c>
      <c r="C23" s="459">
        <v>14698</v>
      </c>
      <c r="D23" s="460">
        <f t="shared" si="0"/>
        <v>0.71599999999999997</v>
      </c>
      <c r="E23" s="461" t="s">
        <v>958</v>
      </c>
    </row>
    <row r="24" spans="1:5" s="248" customFormat="1" ht="39" customHeight="1">
      <c r="A24" s="466" t="s">
        <v>959</v>
      </c>
      <c r="B24" s="458">
        <v>14495</v>
      </c>
      <c r="C24" s="459">
        <v>4491</v>
      </c>
      <c r="D24" s="460">
        <f t="shared" si="0"/>
        <v>-0.69</v>
      </c>
      <c r="E24" s="461" t="s">
        <v>960</v>
      </c>
    </row>
    <row r="25" spans="1:5" s="248" customFormat="1" ht="22.5" customHeight="1">
      <c r="A25" s="470" t="s">
        <v>961</v>
      </c>
      <c r="B25" s="458">
        <v>901</v>
      </c>
      <c r="C25" s="459">
        <v>4990</v>
      </c>
      <c r="D25" s="460">
        <f t="shared" si="0"/>
        <v>4.5380000000000003</v>
      </c>
      <c r="E25" s="461"/>
    </row>
    <row r="26" spans="1:5" s="248" customFormat="1" ht="22.5" customHeight="1">
      <c r="A26" s="471" t="s">
        <v>58</v>
      </c>
      <c r="B26" s="472">
        <f>SUM(B4:B25)</f>
        <v>983363</v>
      </c>
      <c r="C26" s="472">
        <f>SUM(C4:C25)</f>
        <v>1017963</v>
      </c>
      <c r="D26" s="473">
        <f t="shared" si="0"/>
        <v>3.5000000000000003E-2</v>
      </c>
      <c r="E26" s="474"/>
    </row>
    <row r="27" spans="1:5" s="248" customFormat="1" ht="22.5" customHeight="1">
      <c r="A27" s="475" t="s">
        <v>978</v>
      </c>
      <c r="B27" s="476"/>
      <c r="C27" s="476">
        <f>SUM(C28:C29)</f>
        <v>1717</v>
      </c>
      <c r="D27" s="460"/>
      <c r="E27" s="463"/>
    </row>
    <row r="28" spans="1:5" s="248" customFormat="1" ht="22.5" customHeight="1">
      <c r="A28" s="477" t="s">
        <v>79</v>
      </c>
      <c r="B28" s="478"/>
      <c r="C28" s="478"/>
      <c r="D28" s="479"/>
      <c r="E28" s="463"/>
    </row>
    <row r="29" spans="1:5" s="248" customFormat="1" ht="22.5" customHeight="1">
      <c r="A29" s="477" t="s">
        <v>80</v>
      </c>
      <c r="B29" s="478"/>
      <c r="C29" s="478">
        <v>1717</v>
      </c>
      <c r="D29" s="479"/>
      <c r="E29" s="463"/>
    </row>
    <row r="30" spans="1:5" s="248" customFormat="1" ht="22.5" customHeight="1">
      <c r="A30" s="471" t="s">
        <v>81</v>
      </c>
      <c r="B30" s="472"/>
      <c r="C30" s="472">
        <f>SUM(C26:C27)</f>
        <v>1019680</v>
      </c>
      <c r="D30" s="473"/>
      <c r="E30" s="455"/>
    </row>
  </sheetData>
  <mergeCells count="2">
    <mergeCell ref="A1:E1"/>
    <mergeCell ref="D2:E2"/>
  </mergeCells>
  <phoneticPr fontId="7" type="noConversion"/>
  <printOptions horizontalCentered="1"/>
  <pageMargins left="0.6692913385826772" right="0.59055118110236227" top="0.78740157480314965" bottom="0.78740157480314965" header="0.51181102362204722" footer="0.51181102362204722"/>
  <pageSetup paperSize="9" fitToHeight="0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8"/>
  <sheetViews>
    <sheetView showZeros="0" workbookViewId="0">
      <pane xSplit="1" ySplit="3" topLeftCell="B4" activePane="bottomRight" state="frozen"/>
      <selection sqref="A1:F1"/>
      <selection pane="topRight" sqref="A1:F1"/>
      <selection pane="bottomLeft" sqref="A1:F1"/>
      <selection pane="bottomRight" activeCell="H25" sqref="H25"/>
    </sheetView>
  </sheetViews>
  <sheetFormatPr defaultRowHeight="14.25"/>
  <cols>
    <col min="1" max="1" width="30.875" style="81" customWidth="1"/>
    <col min="2" max="2" width="14.875" style="81" customWidth="1"/>
    <col min="3" max="3" width="14.875" style="134" customWidth="1"/>
    <col min="4" max="4" width="16.875" style="81" customWidth="1"/>
    <col min="5" max="16384" width="9" style="81"/>
  </cols>
  <sheetData>
    <row r="1" spans="1:4" s="129" customFormat="1" ht="26.25" customHeight="1">
      <c r="A1" s="506" t="s">
        <v>569</v>
      </c>
      <c r="B1" s="506"/>
      <c r="C1" s="506"/>
      <c r="D1" s="506"/>
    </row>
    <row r="2" spans="1:4" s="82" customFormat="1" ht="16.5" customHeight="1">
      <c r="A2" s="82" t="s">
        <v>82</v>
      </c>
      <c r="D2" s="130" t="s">
        <v>63</v>
      </c>
    </row>
    <row r="3" spans="1:4" s="138" customFormat="1" ht="30" customHeight="1">
      <c r="A3" s="480" t="s">
        <v>64</v>
      </c>
      <c r="B3" s="436" t="s">
        <v>609</v>
      </c>
      <c r="C3" s="436" t="s">
        <v>615</v>
      </c>
      <c r="D3" s="436" t="s">
        <v>584</v>
      </c>
    </row>
    <row r="4" spans="1:4" s="82" customFormat="1" ht="18" customHeight="1">
      <c r="A4" s="375" t="s">
        <v>66</v>
      </c>
      <c r="B4" s="437">
        <f>SUM(B5:B17)</f>
        <v>79578</v>
      </c>
      <c r="C4" s="437">
        <f>SUM(C5:C17)</f>
        <v>90100</v>
      </c>
      <c r="D4" s="438">
        <f>(C4/B4-1)</f>
        <v>0.13200000000000001</v>
      </c>
    </row>
    <row r="5" spans="1:4" s="82" customFormat="1" ht="18" customHeight="1">
      <c r="A5" s="439" t="s">
        <v>14</v>
      </c>
      <c r="B5" s="444">
        <f>市本级公共预算收入执行!D5</f>
        <v>38618</v>
      </c>
      <c r="C5" s="441">
        <v>44500</v>
      </c>
      <c r="D5" s="438">
        <f t="shared" ref="D5:D26" si="0">(C5/B5-1)</f>
        <v>0.152</v>
      </c>
    </row>
    <row r="6" spans="1:4" s="82" customFormat="1" ht="18" customHeight="1">
      <c r="A6" s="439" t="s">
        <v>945</v>
      </c>
      <c r="B6" s="444">
        <f>市本级公共预算收入执行!D6</f>
        <v>74</v>
      </c>
      <c r="C6" s="441"/>
      <c r="D6" s="438">
        <f t="shared" si="0"/>
        <v>-1</v>
      </c>
    </row>
    <row r="7" spans="1:4" s="82" customFormat="1" ht="18" customHeight="1">
      <c r="A7" s="439" t="s">
        <v>15</v>
      </c>
      <c r="B7" s="444">
        <f>市本级公共预算收入执行!D7</f>
        <v>2064</v>
      </c>
      <c r="C7" s="441">
        <v>2400</v>
      </c>
      <c r="D7" s="438">
        <f t="shared" si="0"/>
        <v>0.16300000000000001</v>
      </c>
    </row>
    <row r="8" spans="1:4" s="82" customFormat="1" ht="18" customHeight="1">
      <c r="A8" s="439" t="s">
        <v>16</v>
      </c>
      <c r="B8" s="444">
        <f>市本级公共预算收入执行!D8</f>
        <v>1116</v>
      </c>
      <c r="C8" s="441">
        <v>600</v>
      </c>
      <c r="D8" s="438">
        <f t="shared" si="0"/>
        <v>-0.46200000000000002</v>
      </c>
    </row>
    <row r="9" spans="1:4" s="82" customFormat="1" ht="18" customHeight="1">
      <c r="A9" s="439" t="s">
        <v>17</v>
      </c>
      <c r="B9" s="444">
        <f>市本级公共预算收入执行!D9</f>
        <v>20944</v>
      </c>
      <c r="C9" s="441">
        <v>24000</v>
      </c>
      <c r="D9" s="438">
        <f t="shared" si="0"/>
        <v>0.14599999999999999</v>
      </c>
    </row>
    <row r="10" spans="1:4" s="82" customFormat="1" ht="18" customHeight="1">
      <c r="A10" s="439" t="s">
        <v>18</v>
      </c>
      <c r="B10" s="444">
        <f>市本级公共预算收入执行!D10</f>
        <v>6900</v>
      </c>
      <c r="C10" s="441">
        <v>7900</v>
      </c>
      <c r="D10" s="438">
        <f t="shared" si="0"/>
        <v>0.14499999999999999</v>
      </c>
    </row>
    <row r="11" spans="1:4" s="82" customFormat="1" ht="18" customHeight="1">
      <c r="A11" s="439" t="s">
        <v>19</v>
      </c>
      <c r="B11" s="444">
        <f>市本级公共预算收入执行!D11</f>
        <v>2659</v>
      </c>
      <c r="C11" s="441">
        <v>3200</v>
      </c>
      <c r="D11" s="438">
        <f t="shared" si="0"/>
        <v>0.20300000000000001</v>
      </c>
    </row>
    <row r="12" spans="1:4" s="82" customFormat="1" ht="18" customHeight="1">
      <c r="A12" s="442" t="s">
        <v>20</v>
      </c>
      <c r="B12" s="444">
        <f>市本级公共预算收入执行!D12</f>
        <v>1100</v>
      </c>
      <c r="C12" s="441">
        <v>1300</v>
      </c>
      <c r="D12" s="438">
        <f t="shared" si="0"/>
        <v>0.182</v>
      </c>
    </row>
    <row r="13" spans="1:4" s="82" customFormat="1" ht="18" customHeight="1">
      <c r="A13" s="439" t="s">
        <v>21</v>
      </c>
      <c r="B13" s="444">
        <f>市本级公共预算收入执行!D13</f>
        <v>2128</v>
      </c>
      <c r="C13" s="441">
        <v>2500</v>
      </c>
      <c r="D13" s="438">
        <f t="shared" si="0"/>
        <v>0.17499999999999999</v>
      </c>
    </row>
    <row r="14" spans="1:4" s="133" customFormat="1" ht="18" customHeight="1">
      <c r="A14" s="442" t="s">
        <v>23</v>
      </c>
      <c r="B14" s="444">
        <f>市本级公共预算收入执行!D14</f>
        <v>1130</v>
      </c>
      <c r="C14" s="441">
        <v>1200</v>
      </c>
      <c r="D14" s="438">
        <f t="shared" si="0"/>
        <v>6.2E-2</v>
      </c>
    </row>
    <row r="15" spans="1:4" s="133" customFormat="1" ht="18" customHeight="1">
      <c r="A15" s="442" t="s">
        <v>24</v>
      </c>
      <c r="B15" s="444">
        <f>市本级公共预算收入执行!D15</f>
        <v>2461</v>
      </c>
      <c r="C15" s="441">
        <v>1900</v>
      </c>
      <c r="D15" s="438">
        <f t="shared" si="0"/>
        <v>-0.22800000000000001</v>
      </c>
    </row>
    <row r="16" spans="1:4" s="82" customFormat="1" ht="18" customHeight="1">
      <c r="A16" s="442" t="s">
        <v>25</v>
      </c>
      <c r="B16" s="444">
        <f>市本级公共预算收入执行!D16</f>
        <v>0</v>
      </c>
      <c r="C16" s="441"/>
      <c r="D16" s="438"/>
    </row>
    <row r="17" spans="1:4" s="82" customFormat="1" ht="18" customHeight="1">
      <c r="A17" s="442" t="s">
        <v>947</v>
      </c>
      <c r="B17" s="444">
        <f>市本级公共预算收入执行!D17</f>
        <v>384</v>
      </c>
      <c r="C17" s="441">
        <v>600</v>
      </c>
      <c r="D17" s="438">
        <f t="shared" si="0"/>
        <v>0.56299999999999994</v>
      </c>
    </row>
    <row r="18" spans="1:4" s="82" customFormat="1" ht="18" customHeight="1">
      <c r="A18" s="375" t="s">
        <v>26</v>
      </c>
      <c r="B18" s="443">
        <f>SUM(B19:B25)</f>
        <v>27070</v>
      </c>
      <c r="C18" s="443">
        <f>SUM(C19:C25)</f>
        <v>29400</v>
      </c>
      <c r="D18" s="438">
        <f t="shared" si="0"/>
        <v>8.5999999999999993E-2</v>
      </c>
    </row>
    <row r="19" spans="1:4" s="82" customFormat="1" ht="18" customHeight="1">
      <c r="A19" s="481" t="s">
        <v>964</v>
      </c>
      <c r="B19" s="444">
        <f>市本级公共预算收入执行!D19</f>
        <v>6523</v>
      </c>
      <c r="C19" s="445">
        <v>6600</v>
      </c>
      <c r="D19" s="438">
        <f t="shared" si="0"/>
        <v>1.2E-2</v>
      </c>
    </row>
    <row r="20" spans="1:4" s="82" customFormat="1" ht="18" customHeight="1">
      <c r="A20" s="481" t="s">
        <v>965</v>
      </c>
      <c r="B20" s="444">
        <f>市本级公共预算收入执行!D20</f>
        <v>5815</v>
      </c>
      <c r="C20" s="441">
        <v>5000</v>
      </c>
      <c r="D20" s="438">
        <f t="shared" si="0"/>
        <v>-0.14000000000000001</v>
      </c>
    </row>
    <row r="21" spans="1:4" s="82" customFormat="1" ht="18" customHeight="1">
      <c r="A21" s="481" t="s">
        <v>966</v>
      </c>
      <c r="B21" s="444">
        <f>市本级公共预算收入执行!D21</f>
        <v>3005</v>
      </c>
      <c r="C21" s="441">
        <v>3000</v>
      </c>
      <c r="D21" s="438">
        <f t="shared" si="0"/>
        <v>-2E-3</v>
      </c>
    </row>
    <row r="22" spans="1:4" s="82" customFormat="1" ht="18" customHeight="1">
      <c r="A22" s="481" t="s">
        <v>967</v>
      </c>
      <c r="B22" s="444">
        <f>市本级公共预算收入执行!D22</f>
        <v>0</v>
      </c>
      <c r="C22" s="441"/>
      <c r="D22" s="438"/>
    </row>
    <row r="23" spans="1:4" s="82" customFormat="1" ht="18" customHeight="1">
      <c r="A23" s="482" t="s">
        <v>968</v>
      </c>
      <c r="B23" s="444">
        <f>市本级公共预算收入执行!D23</f>
        <v>10852</v>
      </c>
      <c r="C23" s="441">
        <v>11000</v>
      </c>
      <c r="D23" s="438">
        <f t="shared" si="0"/>
        <v>1.4E-2</v>
      </c>
    </row>
    <row r="24" spans="1:4" s="82" customFormat="1" ht="18" customHeight="1">
      <c r="A24" s="482" t="s">
        <v>949</v>
      </c>
      <c r="B24" s="444">
        <f>市本级公共预算收入执行!D24</f>
        <v>800</v>
      </c>
      <c r="C24" s="441">
        <v>3800</v>
      </c>
      <c r="D24" s="438">
        <f t="shared" si="0"/>
        <v>3.75</v>
      </c>
    </row>
    <row r="25" spans="1:4" s="139" customFormat="1" ht="18" customHeight="1">
      <c r="A25" s="481" t="s">
        <v>969</v>
      </c>
      <c r="B25" s="444">
        <f>市本级公共预算收入执行!D25</f>
        <v>75</v>
      </c>
      <c r="C25" s="441"/>
      <c r="D25" s="438">
        <f t="shared" si="0"/>
        <v>-1</v>
      </c>
    </row>
    <row r="26" spans="1:4" s="139" customFormat="1" ht="18.75" customHeight="1">
      <c r="A26" s="483" t="s">
        <v>67</v>
      </c>
      <c r="B26" s="447">
        <f>B18+B4</f>
        <v>106648</v>
      </c>
      <c r="C26" s="447">
        <f>C18+C4</f>
        <v>119500</v>
      </c>
      <c r="D26" s="448">
        <f t="shared" si="0"/>
        <v>0.121</v>
      </c>
    </row>
    <row r="27" spans="1:4" s="139" customFormat="1" ht="18" customHeight="1">
      <c r="A27" s="375" t="s">
        <v>68</v>
      </c>
      <c r="B27" s="449"/>
      <c r="C27" s="449">
        <f>SUM(C28,C32,C34,C37)</f>
        <v>761062</v>
      </c>
      <c r="D27" s="438"/>
    </row>
    <row r="28" spans="1:4" s="139" customFormat="1" ht="18" customHeight="1">
      <c r="A28" s="377" t="s">
        <v>970</v>
      </c>
      <c r="B28" s="449"/>
      <c r="C28" s="449">
        <f>SUM(C29:C31)</f>
        <v>672080</v>
      </c>
      <c r="D28" s="438"/>
    </row>
    <row r="29" spans="1:4" s="139" customFormat="1" ht="18" customHeight="1">
      <c r="A29" s="450" t="s">
        <v>971</v>
      </c>
      <c r="B29" s="451"/>
      <c r="C29" s="451">
        <f>全市公共收入预算表!C31</f>
        <v>23312</v>
      </c>
      <c r="D29" s="452"/>
    </row>
    <row r="30" spans="1:4" s="139" customFormat="1" ht="18" customHeight="1">
      <c r="A30" s="450" t="s">
        <v>972</v>
      </c>
      <c r="B30" s="451"/>
      <c r="C30" s="451">
        <f>全市公共收入预算表!C32</f>
        <v>306598</v>
      </c>
      <c r="D30" s="452"/>
    </row>
    <row r="31" spans="1:4" s="139" customFormat="1" ht="18" customHeight="1">
      <c r="A31" s="450" t="s">
        <v>977</v>
      </c>
      <c r="B31" s="451"/>
      <c r="C31" s="451">
        <f>全市公共收入预算表!C33</f>
        <v>342170</v>
      </c>
      <c r="D31" s="452"/>
    </row>
    <row r="32" spans="1:4" s="139" customFormat="1" ht="18" customHeight="1">
      <c r="A32" s="377" t="s">
        <v>979</v>
      </c>
      <c r="B32" s="449"/>
      <c r="C32" s="449">
        <f>SUM(C33)</f>
        <v>182</v>
      </c>
      <c r="D32" s="438"/>
    </row>
    <row r="33" spans="1:4" s="139" customFormat="1" ht="18" customHeight="1">
      <c r="A33" s="450" t="s">
        <v>980</v>
      </c>
      <c r="B33" s="451"/>
      <c r="C33" s="451">
        <v>182</v>
      </c>
      <c r="D33" s="452"/>
    </row>
    <row r="34" spans="1:4" s="139" customFormat="1" ht="18" customHeight="1">
      <c r="A34" s="377" t="s">
        <v>973</v>
      </c>
      <c r="B34" s="449">
        <f>SUM(B35:B36)</f>
        <v>0</v>
      </c>
      <c r="C34" s="449">
        <f>SUM(C35:C36)</f>
        <v>55800</v>
      </c>
      <c r="D34" s="438"/>
    </row>
    <row r="35" spans="1:4" s="139" customFormat="1" ht="18" customHeight="1">
      <c r="A35" s="450" t="s">
        <v>974</v>
      </c>
      <c r="B35" s="451"/>
      <c r="C35" s="449">
        <f>全市公共收入预算表!C35</f>
        <v>15800</v>
      </c>
      <c r="D35" s="452"/>
    </row>
    <row r="36" spans="1:4" s="139" customFormat="1" ht="18" customHeight="1">
      <c r="A36" s="450" t="s">
        <v>975</v>
      </c>
      <c r="B36" s="451"/>
      <c r="C36" s="449">
        <f>全市公共收入预算表!C36</f>
        <v>40000</v>
      </c>
      <c r="D36" s="452"/>
    </row>
    <row r="37" spans="1:4" s="139" customFormat="1" ht="18" customHeight="1">
      <c r="A37" s="450" t="s">
        <v>976</v>
      </c>
      <c r="B37" s="451"/>
      <c r="C37" s="449">
        <f>全市公共收入预算表!C37</f>
        <v>33000</v>
      </c>
      <c r="D37" s="452"/>
    </row>
    <row r="38" spans="1:4" s="139" customFormat="1" ht="18.75" customHeight="1">
      <c r="A38" s="483" t="s">
        <v>73</v>
      </c>
      <c r="B38" s="453"/>
      <c r="C38" s="453">
        <f>SUM(C26,C27)</f>
        <v>880562</v>
      </c>
      <c r="D38" s="454"/>
    </row>
  </sheetData>
  <mergeCells count="1">
    <mergeCell ref="A1:D1"/>
  </mergeCells>
  <phoneticPr fontId="7" type="noConversion"/>
  <printOptions horizontalCentered="1"/>
  <pageMargins left="0.79" right="0.79" top="0.79" bottom="0.79" header="0.51" footer="0.51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8</vt:i4>
      </vt:variant>
    </vt:vector>
  </HeadingPairs>
  <TitlesOfParts>
    <vt:vector size="42" baseType="lpstr">
      <vt:lpstr>封面</vt:lpstr>
      <vt:lpstr>目录</vt:lpstr>
      <vt:lpstr>全市公共预算收入执行</vt:lpstr>
      <vt:lpstr>全市公共预算支出执行</vt:lpstr>
      <vt:lpstr>市本级公共预算收入执行</vt:lpstr>
      <vt:lpstr>市本级公共预算支出执行</vt:lpstr>
      <vt:lpstr>全市公共收入预算表</vt:lpstr>
      <vt:lpstr>全市公共支出预算</vt:lpstr>
      <vt:lpstr>市本级收入预算表</vt:lpstr>
      <vt:lpstr>市本级一般公共预算税收返还和转移支付表</vt:lpstr>
      <vt:lpstr>市本级支出预算表（功能分类）</vt:lpstr>
      <vt:lpstr>市本级支出预算表（经济分类)</vt:lpstr>
      <vt:lpstr>市本级基本支出预算表（经济分类) </vt:lpstr>
      <vt:lpstr>专项转移支付情况表</vt:lpstr>
      <vt:lpstr>全市政府性基金收入执行</vt:lpstr>
      <vt:lpstr>全市政府性基金支出执行</vt:lpstr>
      <vt:lpstr>本级政府性基金收入执行</vt:lpstr>
      <vt:lpstr>本级政府性基金支出执行</vt:lpstr>
      <vt:lpstr>全市政府性基金收入预算</vt:lpstr>
      <vt:lpstr>全市政府性基金支出预算</vt:lpstr>
      <vt:lpstr>市本级政府性基金收入预算</vt:lpstr>
      <vt:lpstr>市本级政府性基金支出预算 </vt:lpstr>
      <vt:lpstr>政府性基金转移支付预算</vt:lpstr>
      <vt:lpstr>国有资本经营预算收入执行</vt:lpstr>
      <vt:lpstr>国有资本经营预算支出执行</vt:lpstr>
      <vt:lpstr>国有资本经营收入预算</vt:lpstr>
      <vt:lpstr>国有资本经营预算专项转移支付预算</vt:lpstr>
      <vt:lpstr>国有资本经营支出预算</vt:lpstr>
      <vt:lpstr>全市社会保险基金收支执行</vt:lpstr>
      <vt:lpstr>全市社会保险基金收入预算 </vt:lpstr>
      <vt:lpstr>全市社会保险基金支出预算 </vt:lpstr>
      <vt:lpstr>政府性债务余额情况表</vt:lpstr>
      <vt:lpstr>政府一般债务限额和余额情况表</vt:lpstr>
      <vt:lpstr>政府专项债务限额和余额情况表</vt:lpstr>
      <vt:lpstr>'市本级支出预算表（功能分类）'!Print_Area</vt:lpstr>
      <vt:lpstr>全市政府性基金支出预算!Print_Titles</vt:lpstr>
      <vt:lpstr>'市本级基本支出预算表（经济分类) '!Print_Titles</vt:lpstr>
      <vt:lpstr>'市本级政府性基金支出预算 '!Print_Titles</vt:lpstr>
      <vt:lpstr>'市本级支出预算表（功能分类）'!Print_Titles</vt:lpstr>
      <vt:lpstr>'市本级支出预算表（经济分类)'!Print_Titles</vt:lpstr>
      <vt:lpstr>政府性基金转移支付预算!Print_Titles</vt:lpstr>
      <vt:lpstr>专项转移支付情况表!Print_Titles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杨昌林</cp:lastModifiedBy>
  <cp:revision>1</cp:revision>
  <cp:lastPrinted>2019-02-02T02:35:00Z</cp:lastPrinted>
  <dcterms:created xsi:type="dcterms:W3CDTF">1996-12-17T01:32:42Z</dcterms:created>
  <dcterms:modified xsi:type="dcterms:W3CDTF">2019-02-02T02:43:15Z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